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895" tabRatio="904" activeTab="2"/>
  </bookViews>
  <sheets>
    <sheet name="vagyonkimutatás 8. sz. mell." sheetId="1" r:id="rId1"/>
    <sheet name="könyvviteli mérleg 9" sheetId="2" r:id="rId2"/>
    <sheet name="pénzmaradvány 10" sheetId="3" r:id="rId3"/>
    <sheet name="pénzmaradvány-felhasználás 201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 localSheetId="3" hidden="1">'[1]mérleg 11.'!$4:$6</definedName>
    <definedName name="aa" localSheetId="0" hidden="1">'[2]mérleg 11.'!$4:$6</definedName>
    <definedName name="aa" hidden="1">'[2]mérleg 11.'!$4:$6</definedName>
    <definedName name="másolat" localSheetId="3" hidden="1">'[3]mérleg 11.'!$4:$6</definedName>
    <definedName name="másolat" localSheetId="0" hidden="1">'[4]mérleg 11.'!$4:$6</definedName>
    <definedName name="másolat" hidden="1">'[5]mérleg 11.'!$4:$6</definedName>
    <definedName name="_xlnm.Print_Titles" localSheetId="1">'könyvviteli mérleg 9'!$1:$1</definedName>
    <definedName name="_xlnm.Print_Titles" localSheetId="2">'pénzmaradvány 10'!$A:$A,'pénzmaradvány 10'!$1:$1</definedName>
    <definedName name="_xlnm.Print_Titles" localSheetId="3">'pénzmaradvány-felhasználás 2013'!$A:$B</definedName>
    <definedName name="_xlnm.Print_Titles" localSheetId="0">'vagyonkimutatás 8. sz. mell.'!$1:$4</definedName>
    <definedName name="_xlnm.Print_Area" localSheetId="1">'könyvviteli mérleg 9'!$A$1:$D$150</definedName>
    <definedName name="_xlnm.Print_Area" localSheetId="2">'pénzmaradvány 10'!$A$1:$J$41</definedName>
    <definedName name="_xlnm.Print_Area" localSheetId="3">'pénzmaradvány-felhasználás 2013'!$A$1:$L$16</definedName>
    <definedName name="_xlnm.Print_Area" localSheetId="0">'vagyonkimutatás 8. sz. mell.'!$A$1:$E$91</definedName>
    <definedName name="Z_1BD40A6B_F845_11D4_8824_0020182F92BE_.wvu.PrintTitles" localSheetId="2" hidden="1">'pénzmaradvány 10'!$1:$1</definedName>
    <definedName name="Z_1BD40A6B_F845_11D4_8824_0020182F92BE_.wvu.Rows" hidden="1">'könyvviteli mérleg 9'!$4:$6</definedName>
  </definedNames>
  <calcPr fullCalcOnLoad="1"/>
</workbook>
</file>

<file path=xl/sharedStrings.xml><?xml version="1.0" encoding="utf-8"?>
<sst xmlns="http://schemas.openxmlformats.org/spreadsheetml/2006/main" count="591" uniqueCount="546">
  <si>
    <t>megnevezés</t>
  </si>
  <si>
    <t>előző évi állományi érték</t>
  </si>
  <si>
    <t>tárgyévi állományi érték</t>
  </si>
  <si>
    <t/>
  </si>
  <si>
    <t>ESZKÖZÖK</t>
  </si>
  <si>
    <t>01</t>
  </si>
  <si>
    <t>1. Alapítás-átszervezés aktivált értéke (111-ből,112-ből)</t>
  </si>
  <si>
    <t>02</t>
  </si>
  <si>
    <t>2. Kísérleti fejlesztés aktivált értéke (111-ből,112-ből)</t>
  </si>
  <si>
    <t>03</t>
  </si>
  <si>
    <t>3. Vagyoni értékű jogok (111-ből,112-ből)</t>
  </si>
  <si>
    <t>04</t>
  </si>
  <si>
    <t>4. Szellemi termékek (111-ből,112-ből)</t>
  </si>
  <si>
    <t>05</t>
  </si>
  <si>
    <t>5. Immateriális javakra adott előlegek (1181.,1182.)</t>
  </si>
  <si>
    <t>06</t>
  </si>
  <si>
    <t>6. Immateriális javak értékhelyesbítése (119.)</t>
  </si>
  <si>
    <t>07</t>
  </si>
  <si>
    <t>I. Immateriális javak összesen (01+...+06)</t>
  </si>
  <si>
    <t>08</t>
  </si>
  <si>
    <t>1. Ingatlanok és a kapcsolódó vagyoni értékű jogok (121.,122-ből)</t>
  </si>
  <si>
    <t>09</t>
  </si>
  <si>
    <t>2. Gépek, berendezések és felszerelések (1311.,1312-ből)</t>
  </si>
  <si>
    <t>10</t>
  </si>
  <si>
    <t>3. Járművek (1321.,1322-ből)</t>
  </si>
  <si>
    <t>11</t>
  </si>
  <si>
    <t>4. Tenyészállatok (141.,142-ből)</t>
  </si>
  <si>
    <t>12</t>
  </si>
  <si>
    <t>5. Beruházások,felújítások (122-ből,127.,1312-ből,1317.,1322-ből,1327.,142-ből,147.)</t>
  </si>
  <si>
    <t>13</t>
  </si>
  <si>
    <t>6. Beruházásra adott előlegek (128.,1318.,1328.,148.1598.,1599.)</t>
  </si>
  <si>
    <t>14</t>
  </si>
  <si>
    <t>7. Állami készletek, tartalékok (1591.,1592.)</t>
  </si>
  <si>
    <t>15</t>
  </si>
  <si>
    <t>8. Tárgyi eszközök értékhelyesbítése (129.,1319.,1329.,149.)</t>
  </si>
  <si>
    <t>16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</si>
  <si>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</si>
  <si>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</si>
  <si>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</si>
  <si>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</si>
  <si>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</si>
  <si>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</si>
  <si>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</si>
  <si>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</si>
  <si>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</si>
  <si>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21</t>
  </si>
  <si>
    <t>4. Hosszú lejáratú betétek (178., 1988.)</t>
  </si>
  <si>
    <t>22</t>
  </si>
  <si>
    <t>Ebből:  4/a Hosszú lejáratú betétek bekerülési (könyv szerinti) értéke (178)</t>
  </si>
  <si>
    <t>23</t>
  </si>
  <si>
    <t>4/b Hosszú lejáratú betétek elszámolt értékvesztése (1988)</t>
  </si>
  <si>
    <t>24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</si>
  <si>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</si>
  <si>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</si>
  <si>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</si>
  <si>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</si>
  <si>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</si>
  <si>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27</t>
  </si>
  <si>
    <t>1. Üzemeltetésre, kezelésre átadott eszközök (161., 162.)</t>
  </si>
  <si>
    <t>28</t>
  </si>
  <si>
    <t>2. Koncesszióba adott eszközök (163., 164.)</t>
  </si>
  <si>
    <t>29</t>
  </si>
  <si>
    <t>3. Vagyonkezelésbe adott eszközök (167., 168.)</t>
  </si>
  <si>
    <t>30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</si>
  <si>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</si>
  <si>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</si>
  <si>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</si>
  <si>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32</t>
  </si>
  <si>
    <t>IV. Üzemeltetésre, kezelésre átadott, koncesszióba, vagyonkezelésbe adott, illetve vagyonkezelésbe              vett eszközök  (27+…+31)</t>
  </si>
  <si>
    <t>33</t>
  </si>
  <si>
    <t>A) BEFEKTETETT ESZKÖZÖK ÖSSZESEN (07+16+26+32)</t>
  </si>
  <si>
    <t>34</t>
  </si>
  <si>
    <t>1. Anyagok (21., 241.)</t>
  </si>
  <si>
    <t>35</t>
  </si>
  <si>
    <t>2. Befejezetlen termelés és félkész termékek (253., 263.)</t>
  </si>
  <si>
    <t>36</t>
  </si>
  <si>
    <t>3. Növendék-, hízó és egyéb állatok (252., 262.)</t>
  </si>
  <si>
    <t>37</t>
  </si>
  <si>
    <t>4. Késztermékek (251., 261.)</t>
  </si>
  <si>
    <t>38</t>
  </si>
  <si>
    <t>5. Áruk, betétdíja gönyölegek, közvetített szolgáltatások (22., 231., 232., 234., 242., 243., 244., 246.)</t>
  </si>
  <si>
    <t>39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</si>
  <si>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</si>
  <si>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</si>
  <si>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</si>
  <si>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</si>
  <si>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</si>
  <si>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</si>
  <si>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</si>
  <si>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</si>
  <si>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</si>
  <si>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44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</si>
  <si>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</si>
  <si>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</si>
  <si>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</si>
  <si>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46</t>
  </si>
  <si>
    <t>Ebből: - támogatási program előlegek (2871.)</t>
  </si>
  <si>
    <t>47</t>
  </si>
  <si>
    <t>- előfinanszírozás miatti követelések (2876.)</t>
  </si>
  <si>
    <t>48</t>
  </si>
  <si>
    <t>- támogatási programok szabálytalan kifizetése miatti követelések (2872.)</t>
  </si>
  <si>
    <t>49</t>
  </si>
  <si>
    <t>- nemzetközi támogatási programok miatti követelések (2874.)</t>
  </si>
  <si>
    <t>50</t>
  </si>
  <si>
    <t>- garancia- és kezességvállalásból származó követelések (2873.)</t>
  </si>
  <si>
    <t>51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</si>
  <si>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</si>
  <si>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</si>
  <si>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</si>
  <si>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53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</si>
  <si>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</si>
  <si>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</si>
  <si>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</si>
  <si>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</si>
  <si>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</si>
  <si>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</si>
  <si>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</si>
  <si>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57</t>
  </si>
  <si>
    <t>2/a Forgatási célú hitelviszonyt megtestesítő értékpapír bekerülési (könyv szerinti) értéke (291-ből, 292-ből, 293-ból, 294-ből)</t>
  </si>
  <si>
    <t>58</t>
  </si>
  <si>
    <t>2/b Forgatási célú hitelviszonyt megtestesítő értékpapír elszámolt értékvesztése (298-ból)</t>
  </si>
  <si>
    <t>59</t>
  </si>
  <si>
    <t>III. Értékpapírok összesen (53+56)</t>
  </si>
  <si>
    <t>60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</si>
  <si>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</si>
  <si>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</si>
  <si>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</si>
  <si>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</si>
  <si>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</si>
  <si>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</si>
  <si>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</si>
  <si>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</si>
  <si>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</si>
  <si>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</si>
  <si>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</si>
  <si>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</si>
  <si>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</si>
  <si>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</si>
  <si>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</si>
  <si>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</si>
  <si>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</si>
  <si>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</si>
  <si>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</si>
  <si>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</si>
  <si>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</si>
  <si>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</si>
  <si>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</si>
  <si>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</si>
  <si>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</si>
  <si>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</si>
  <si>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</si>
  <si>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</si>
  <si>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</si>
  <si>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</si>
  <si>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</si>
  <si>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</si>
  <si>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</si>
  <si>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</si>
  <si>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</si>
  <si>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</si>
  <si>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</si>
  <si>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</si>
  <si>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</si>
  <si>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</si>
  <si>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</si>
  <si>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</si>
  <si>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</si>
  <si>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</si>
  <si>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</si>
  <si>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</si>
  <si>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</si>
  <si>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</si>
  <si>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</si>
  <si>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</si>
  <si>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</si>
  <si>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</si>
  <si>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</si>
  <si>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</si>
  <si>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</si>
  <si>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</si>
  <si>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</si>
  <si>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</si>
  <si>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</si>
  <si>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</si>
  <si>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</si>
  <si>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</si>
  <si>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</si>
  <si>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</si>
  <si>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</si>
  <si>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</si>
  <si>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</si>
  <si>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</si>
  <si>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</si>
  <si>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</si>
  <si>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</si>
  <si>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</si>
  <si>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</si>
  <si>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</si>
  <si>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</si>
  <si>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</si>
  <si>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</si>
  <si>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</si>
  <si>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</si>
  <si>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</si>
  <si>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</si>
  <si>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</si>
  <si>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</si>
  <si>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</si>
  <si>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</si>
  <si>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</si>
  <si>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</si>
  <si>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</si>
  <si>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</si>
  <si>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</si>
  <si>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</si>
  <si>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</si>
  <si>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</si>
  <si>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</si>
  <si>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</si>
  <si>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</si>
  <si>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</si>
  <si>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</si>
  <si>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</si>
  <si>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</si>
  <si>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</si>
  <si>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</si>
  <si>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</si>
  <si>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</si>
  <si>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</si>
  <si>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</si>
  <si>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</si>
  <si>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</si>
  <si>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</si>
  <si>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</si>
  <si>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</si>
  <si>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</si>
  <si>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</si>
  <si>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</si>
  <si>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</si>
  <si>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</si>
  <si>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</si>
  <si>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</si>
  <si>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</si>
  <si>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</si>
  <si>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</si>
  <si>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</si>
  <si>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</si>
  <si>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</si>
  <si>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</si>
  <si>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</si>
  <si>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</si>
  <si>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</si>
  <si>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</si>
  <si>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</si>
  <si>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</si>
  <si>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</si>
  <si>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</si>
  <si>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</si>
  <si>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</si>
  <si>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</si>
  <si>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</si>
  <si>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</si>
  <si>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</si>
  <si>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</si>
  <si>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</si>
  <si>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</si>
  <si>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</si>
  <si>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</si>
  <si>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</si>
  <si>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</si>
  <si>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</si>
  <si>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</si>
  <si>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</si>
  <si>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</si>
  <si>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</si>
  <si>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</si>
  <si>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</si>
  <si>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</si>
  <si>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</si>
  <si>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</si>
  <si>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</si>
  <si>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</si>
  <si>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</si>
  <si>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</si>
  <si>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</si>
  <si>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</si>
  <si>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</si>
  <si>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</si>
  <si>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</si>
  <si>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</si>
  <si>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</si>
  <si>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</si>
  <si>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</si>
  <si>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</si>
  <si>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</si>
  <si>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</si>
  <si>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</si>
  <si>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</si>
  <si>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</si>
  <si>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</si>
  <si>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ÖNKORMÁNYZAT és intézményei MINDÖSSZESEN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</si>
  <si>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</si>
  <si>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</si>
  <si>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</si>
  <si>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</si>
  <si>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</si>
  <si>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</si>
  <si>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</si>
  <si>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</si>
  <si>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</si>
  <si>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</si>
  <si>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</si>
  <si>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</si>
  <si>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</si>
  <si>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</si>
  <si>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</si>
  <si>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</si>
  <si>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</si>
  <si>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</si>
  <si>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</si>
  <si>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</si>
  <si>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</si>
  <si>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</si>
  <si>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</si>
  <si>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</si>
  <si>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</si>
  <si>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</si>
  <si>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</si>
  <si>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</si>
  <si>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</si>
  <si>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</si>
  <si>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</si>
  <si>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</si>
  <si>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</si>
  <si>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</si>
  <si>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</si>
  <si>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</si>
  <si>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</si>
  <si>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</si>
  <si>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</si>
  <si>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</si>
  <si>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</si>
  <si>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Mártély Község Önkormányzat</t>
  </si>
  <si>
    <t>Mártély Község Önkormányzat Gondozási Központja</t>
  </si>
  <si>
    <t>Mártély Általános Művelődési Központ</t>
  </si>
  <si>
    <t>ellenörzőszámok</t>
  </si>
  <si>
    <t>sorszám</t>
  </si>
  <si>
    <t>intézmény megnevezése</t>
  </si>
  <si>
    <t>2013. évi helyesbített pénzmaradvány (zársz 12 mell. F. sor )</t>
  </si>
  <si>
    <r>
      <t xml:space="preserve">intézményi költségvetési befizetés többlettámogatás miatt </t>
    </r>
    <r>
      <rPr>
        <sz val="6"/>
        <rFont val="Arial CE"/>
        <family val="2"/>
      </rPr>
      <t>(zársz 12. mell. 10. sor )</t>
    </r>
  </si>
  <si>
    <r>
      <t xml:space="preserve">költségvetési befizetés többlettámogatás miatt </t>
    </r>
    <r>
      <rPr>
        <sz val="6"/>
        <rFont val="Arial CE"/>
        <family val="2"/>
      </rPr>
      <t>(zársz 12. mell. 11. sor )</t>
    </r>
  </si>
  <si>
    <r>
      <t xml:space="preserve">kiutalatlan intézményi támogatás </t>
    </r>
    <r>
      <rPr>
        <sz val="6"/>
        <rFont val="Arial CE"/>
        <family val="2"/>
      </rPr>
      <t>(zársz 12. mell. 12. sor )</t>
    </r>
  </si>
  <si>
    <r>
      <t xml:space="preserve">költségvetési kiutalás kiutalatlan támogatás miatt </t>
    </r>
    <r>
      <rPr>
        <sz val="6"/>
        <rFont val="Arial CE"/>
        <family val="2"/>
      </rPr>
      <t>(zársz 12. mell. 13 sor )</t>
    </r>
  </si>
  <si>
    <r>
      <t xml:space="preserve">pénzmaradványt terhelő elvonások </t>
    </r>
    <r>
      <rPr>
        <sz val="6"/>
        <rFont val="Arial CE"/>
        <family val="2"/>
      </rPr>
      <t>(zársz 12. mell. H. sor )</t>
    </r>
  </si>
  <si>
    <t>2013. évi pénzmaradvány (zársz 12. mell. I. sor )</t>
  </si>
  <si>
    <t>Előző évben /években/ képzett tartalékok maradványa (zársz 12. mell. D. sor )</t>
  </si>
  <si>
    <t>pénzmaradvány elvonás</t>
  </si>
  <si>
    <t>kötlezettséggel terhelt (zársz 12 mell.. 17.sor)</t>
  </si>
  <si>
    <t>1.</t>
  </si>
  <si>
    <t>2.</t>
  </si>
  <si>
    <t>3.</t>
  </si>
  <si>
    <t>4.</t>
  </si>
  <si>
    <t>5.</t>
  </si>
  <si>
    <t>6.</t>
  </si>
  <si>
    <t>7.</t>
  </si>
  <si>
    <t>8.=4+…+7</t>
  </si>
  <si>
    <t>9.</t>
  </si>
  <si>
    <t>10.</t>
  </si>
  <si>
    <t>összesen</t>
  </si>
  <si>
    <t>intézmény által felhasználható pénzmaradvány</t>
  </si>
  <si>
    <t>f   e   l  h   a   s   z   n   á   l   á   s</t>
  </si>
  <si>
    <t>pénzmaradvány tartalékba helyezése</t>
  </si>
  <si>
    <t>személyi juttatás</t>
  </si>
  <si>
    <t>járulékok</t>
  </si>
  <si>
    <t>dologi kiadások</t>
  </si>
  <si>
    <t>felhalmozási kiadások</t>
  </si>
  <si>
    <t>felújítási kiadások</t>
  </si>
  <si>
    <t>működési célú pénzeszközátadás</t>
  </si>
  <si>
    <t>felhalmozási célú pénzeszközátadás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</si>
  <si>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</si>
  <si>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</si>
  <si>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</si>
  <si>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</si>
  <si>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</si>
  <si>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</si>
  <si>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</si>
  <si>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</si>
  <si>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</si>
  <si>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</si>
  <si>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Vagyonkimutatás </t>
  </si>
  <si>
    <t>2013. december 31.</t>
  </si>
  <si>
    <t>Önkormányzat és intézményei mindösszesen adatok bruttó értéken</t>
  </si>
  <si>
    <t xml:space="preserve">Eszközök </t>
  </si>
  <si>
    <t>Sorszám</t>
  </si>
  <si>
    <t>Előző év 2012.</t>
  </si>
  <si>
    <t>Tárgy év 2013.</t>
  </si>
  <si>
    <t>Változás %-a</t>
  </si>
  <si>
    <t>állományi érték (e Ft)</t>
  </si>
  <si>
    <t>I. Immateriális javak</t>
  </si>
  <si>
    <t>01.</t>
  </si>
  <si>
    <t>II. Tárgyi eszközök (3+24+28)</t>
  </si>
  <si>
    <t>02.</t>
  </si>
  <si>
    <t>II./1. Törzsvagyon (4+12)</t>
  </si>
  <si>
    <t>03.</t>
  </si>
  <si>
    <t xml:space="preserve">    a/ Forgalomképtelen ingatlanok (5-től 11-ig)</t>
  </si>
  <si>
    <t>04.</t>
  </si>
  <si>
    <t>1. Út, híd, járda, alul- és felüljárók</t>
  </si>
  <si>
    <t>05.</t>
  </si>
  <si>
    <t>2. Út, járda alatti földterület, telek</t>
  </si>
  <si>
    <t>06.</t>
  </si>
  <si>
    <t>3. Parkok, játszóterek</t>
  </si>
  <si>
    <t>07.</t>
  </si>
  <si>
    <t>4. Folyók, vízfolyások, természetes és mesterséges tavak</t>
  </si>
  <si>
    <t>08.</t>
  </si>
  <si>
    <t>5. Árvízvédelmi töltések, belvízcsatornák</t>
  </si>
  <si>
    <t>09.</t>
  </si>
  <si>
    <t>6. Egyéb ingatlanok</t>
  </si>
  <si>
    <t>7. Folyamatban lévő ingatlan beruházás, felújítás</t>
  </si>
  <si>
    <t xml:space="preserve">   b/ Korlátozottan forgalomképes ingatlanok (13-tól 23-ig)</t>
  </si>
  <si>
    <t>1. Vízellátás közművei</t>
  </si>
  <si>
    <t>2. Szennyvíz és csapadékvíz elvezetés közművei</t>
  </si>
  <si>
    <t>3. Távhőellátás</t>
  </si>
  <si>
    <t>4. Közművek  (Vagyonértékű jogok gáz és villany vezeték)</t>
  </si>
  <si>
    <t>5. Intézmények ingatlanai</t>
  </si>
  <si>
    <t>6. Sportlétesítmények</t>
  </si>
  <si>
    <t>7. Állat- és növénykert</t>
  </si>
  <si>
    <t>8. Középületek és hozzájuk tartozó földek</t>
  </si>
  <si>
    <t>9. Műemlékek</t>
  </si>
  <si>
    <t>21.</t>
  </si>
  <si>
    <t>10. Védett természeti területek</t>
  </si>
  <si>
    <t>22.</t>
  </si>
  <si>
    <t>11. Folyamatban levő ingatlan beruházás</t>
  </si>
  <si>
    <t>23.</t>
  </si>
  <si>
    <t>II/2. Forgalomképes ingatlanok (25+26+27)</t>
  </si>
  <si>
    <t>24.</t>
  </si>
  <si>
    <t>1. Telkek, zártkerti és külterületi földterületek</t>
  </si>
  <si>
    <t>25.</t>
  </si>
  <si>
    <t>2. Épületek</t>
  </si>
  <si>
    <t>26.</t>
  </si>
  <si>
    <t>3. Folyamatban lévő ingatlan beruházás</t>
  </si>
  <si>
    <t>27.</t>
  </si>
  <si>
    <t>II./3. Egyéb tárgyi eszközök (29+30+31+32)</t>
  </si>
  <si>
    <t>28.</t>
  </si>
  <si>
    <t>1. Gépek, berendezések, felszerelések</t>
  </si>
  <si>
    <t>29.</t>
  </si>
  <si>
    <t>2. Járművek</t>
  </si>
  <si>
    <t>30.</t>
  </si>
  <si>
    <t>3. Tenyészállatok</t>
  </si>
  <si>
    <t>31.</t>
  </si>
  <si>
    <t>4. Beruházásra adott előlegek</t>
  </si>
  <si>
    <t>32.</t>
  </si>
  <si>
    <t xml:space="preserve">               ---</t>
  </si>
  <si>
    <t>III. Befektetett pénzügyi eszközök</t>
  </si>
  <si>
    <t>33.</t>
  </si>
  <si>
    <t>IV. Üzemeltetésre, kezelésre átadott, koncesszióba adott eszk.</t>
  </si>
  <si>
    <t>34.</t>
  </si>
  <si>
    <t>A) BEFEKTETETT ESZKÖZÖK ÖSSZESEN (1+2+33+34)</t>
  </si>
  <si>
    <t xml:space="preserve">I. Készletek </t>
  </si>
  <si>
    <t>36.</t>
  </si>
  <si>
    <t>II. Követelések összesen (38+39+44+45)</t>
  </si>
  <si>
    <t>37.</t>
  </si>
  <si>
    <t>1. Követelések áruszállításból, szolgáltatásból (vevők)</t>
  </si>
  <si>
    <t>38.</t>
  </si>
  <si>
    <t>2. Adósok</t>
  </si>
  <si>
    <t>39.</t>
  </si>
  <si>
    <t xml:space="preserve">              Ebből:      - helyi adóhátralék</t>
  </si>
  <si>
    <t>40.</t>
  </si>
  <si>
    <t xml:space="preserve">                             - lakbér hátralék</t>
  </si>
  <si>
    <t>41.</t>
  </si>
  <si>
    <t xml:space="preserve">                             - térítési díj hátralékok</t>
  </si>
  <si>
    <t>42.</t>
  </si>
  <si>
    <t xml:space="preserve">                             - egyéb hátralékok, stb</t>
  </si>
  <si>
    <t>43.</t>
  </si>
  <si>
    <t>3. Rövid lejáratú kölcsönök</t>
  </si>
  <si>
    <t>44.</t>
  </si>
  <si>
    <t>4. Egyéb követelések</t>
  </si>
  <si>
    <t>45.</t>
  </si>
  <si>
    <t>III. Értékpapírok</t>
  </si>
  <si>
    <t>46.</t>
  </si>
  <si>
    <t xml:space="preserve">IV. Pénzeszközök </t>
  </si>
  <si>
    <t>47.</t>
  </si>
  <si>
    <t>V. Egyéb aktív pénzügyi elszámolások</t>
  </si>
  <si>
    <t>48.</t>
  </si>
  <si>
    <t>B) FORGÓESZKÖZÖK ÖSSZESEN (36+37+46+47+48)</t>
  </si>
  <si>
    <t>49.</t>
  </si>
  <si>
    <t>ESZKÖZÖK ÖSSZESEN (35+49)</t>
  </si>
  <si>
    <t>50.</t>
  </si>
  <si>
    <t>Források</t>
  </si>
  <si>
    <t>1. Tartós tőke</t>
  </si>
  <si>
    <t>51.</t>
  </si>
  <si>
    <t>2. Tőkeváltozások</t>
  </si>
  <si>
    <t>52.</t>
  </si>
  <si>
    <t>3. Értékelési tartalék</t>
  </si>
  <si>
    <t>53.</t>
  </si>
  <si>
    <t>D.) Saját tőke összesen: ( 51+52)</t>
  </si>
  <si>
    <t>54.</t>
  </si>
  <si>
    <t>a./ Következő évben felhasználható pénzmaradvány (55+56)</t>
  </si>
  <si>
    <t>55.</t>
  </si>
  <si>
    <t>1. Tárgyévi költségvetési tartalék (pénzmaradvány)</t>
  </si>
  <si>
    <t>56.</t>
  </si>
  <si>
    <t>2. Előző év(ek) költségvetési tartalékai (pénzmaradvány)</t>
  </si>
  <si>
    <t>57.</t>
  </si>
  <si>
    <t>b./ Következő évben felhasználható vállalkozási eredmény (58+59)</t>
  </si>
  <si>
    <t>58.</t>
  </si>
  <si>
    <t>Költségvetési pénzmaradvány</t>
  </si>
  <si>
    <t>59.</t>
  </si>
  <si>
    <t>1. Tárgyévi vállalkozási eredmény</t>
  </si>
  <si>
    <t>60.</t>
  </si>
  <si>
    <t>2. Előző év(ek) vállalkozási eredménye</t>
  </si>
  <si>
    <t>61.</t>
  </si>
  <si>
    <t>E.) TARTALÉKOK ÖSSZESEN (55+58)</t>
  </si>
  <si>
    <t>62.</t>
  </si>
  <si>
    <t>I. Hosszú lejáratú kötelezettségek összesen</t>
  </si>
  <si>
    <t>63.</t>
  </si>
  <si>
    <t>1. Hosszú lejáratra kapott kölcsönök</t>
  </si>
  <si>
    <t>64.</t>
  </si>
  <si>
    <t>2. Tartozás (fejlesztési célú) kötvénykibocsátásból</t>
  </si>
  <si>
    <t>65.</t>
  </si>
  <si>
    <t>3. Beruházási és fejlesztési hitelek</t>
  </si>
  <si>
    <t>66.</t>
  </si>
  <si>
    <t>4. Egyéb hosszú lejáratú kötelezettségek</t>
  </si>
  <si>
    <t>67.</t>
  </si>
  <si>
    <t>II. Rövid lejáratú kötelezettségek összesen: (67+68+69+70)</t>
  </si>
  <si>
    <t>68.</t>
  </si>
  <si>
    <t>1. Rövid lejáratú kölcsönök</t>
  </si>
  <si>
    <t>69.</t>
  </si>
  <si>
    <t>2. Rövid lejáratú hitelek</t>
  </si>
  <si>
    <t>70.</t>
  </si>
  <si>
    <t>3. Kötelezettség áruszállításból és szolgáltatásból(szállítók)</t>
  </si>
  <si>
    <t>71.</t>
  </si>
  <si>
    <t>4. Egyéb rövid lejáratú kötelezettségek</t>
  </si>
  <si>
    <t>72.</t>
  </si>
  <si>
    <t xml:space="preserve">     Ebből: - helyi adókból származó túlfizetés</t>
  </si>
  <si>
    <t>73.</t>
  </si>
  <si>
    <t xml:space="preserve">                - közműdíjak túlfizetése miatti kötelezettség</t>
  </si>
  <si>
    <t>74.</t>
  </si>
  <si>
    <t xml:space="preserve">               -  lakbér túlfizetés</t>
  </si>
  <si>
    <t>75.</t>
  </si>
  <si>
    <t xml:space="preserve">               -  egyéb</t>
  </si>
  <si>
    <t>76.</t>
  </si>
  <si>
    <t>III. Egyéb passzív pénzügyi elszámolások</t>
  </si>
  <si>
    <t>77.</t>
  </si>
  <si>
    <t>F) KÖTELEZETTSÉGEK ÖSSZESEN (62+67+76)</t>
  </si>
  <si>
    <t>78.</t>
  </si>
  <si>
    <t>FORRÁSOK ÖSSZESEN (54+61+77)</t>
  </si>
  <si>
    <t>79.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</si>
</sst>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0.0%"/>
  </numFmts>
  <fonts count="67">
    <font>
      <sz val="10"/>
      <name val="Century Schoolbook CE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color indexed="10"/>
      <name val="Times New Roman"/>
      <family val="1"/>
    </font>
    <font>
      <sz val="6"/>
      <name val="Times New Roman"/>
      <family val="1"/>
    </font>
    <font>
      <b/>
      <i/>
      <sz val="6"/>
      <name val="Times New Roman"/>
      <family val="1"/>
    </font>
    <font>
      <b/>
      <sz val="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8"/>
      <color indexed="10"/>
      <name val="Arial CE"/>
      <family val="2"/>
    </font>
    <font>
      <i/>
      <sz val="9"/>
      <name val="Arial CE"/>
      <family val="2"/>
    </font>
    <font>
      <sz val="12"/>
      <color indexed="10"/>
      <name val="Arial CE"/>
      <family val="2"/>
    </font>
    <font>
      <sz val="6"/>
      <color indexed="10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b/>
      <sz val="11"/>
      <color indexed="10"/>
      <name val="Arial CE"/>
      <family val="2"/>
    </font>
    <font>
      <sz val="11"/>
      <name val="Times New Roman"/>
      <family val="1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i/>
      <sz val="9"/>
      <color indexed="23"/>
      <name val="Arial CE"/>
      <family val="2"/>
    </font>
    <font>
      <b/>
      <sz val="7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56" fillId="3" borderId="0" applyNumberFormat="0" applyBorder="0" applyAlignment="0" applyProtection="0"/>
    <xf numFmtId="0" fontId="60" fillId="20" borderId="1" applyNumberFormat="0" applyAlignment="0" applyProtection="0"/>
    <xf numFmtId="0" fontId="62" fillId="21" borderId="2" applyNumberFormat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8" fillId="7" borderId="1" applyNumberFormat="0" applyAlignment="0" applyProtection="0"/>
    <xf numFmtId="0" fontId="61" fillId="0" borderId="6" applyNumberFormat="0" applyFill="0" applyAlignment="0" applyProtection="0"/>
    <xf numFmtId="0" fontId="57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164" fontId="5" fillId="0" borderId="0" applyProtection="0">
      <alignment/>
    </xf>
    <xf numFmtId="0" fontId="5" fillId="0" borderId="0">
      <alignment/>
      <protection/>
    </xf>
    <xf numFmtId="0" fontId="0" fillId="23" borderId="7" applyNumberFormat="0" applyFont="0" applyAlignment="0" applyProtection="0"/>
    <xf numFmtId="164" fontId="5" fillId="0" borderId="8">
      <alignment wrapText="1"/>
      <protection/>
    </xf>
    <xf numFmtId="0" fontId="5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3" fontId="6" fillId="0" borderId="0" xfId="69" applyNumberFormat="1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6" fillId="0" borderId="0" xfId="69" applyFont="1" applyFill="1" applyAlignment="1" applyProtection="1">
      <alignment/>
      <protection/>
    </xf>
    <xf numFmtId="1" fontId="10" fillId="0" borderId="0" xfId="71" applyNumberFormat="1" applyFont="1" applyFill="1" applyBorder="1" applyAlignment="1" applyProtection="1">
      <alignment horizontal="center" vertical="center" wrapText="1"/>
      <protection/>
    </xf>
    <xf numFmtId="3" fontId="12" fillId="15" borderId="0" xfId="70" applyNumberFormat="1" applyFont="1" applyFill="1" applyBorder="1" applyAlignment="1" applyProtection="1">
      <alignment horizontal="center" vertical="center" wrapText="1"/>
      <protection/>
    </xf>
    <xf numFmtId="1" fontId="10" fillId="0" borderId="0" xfId="70" applyNumberFormat="1" applyFont="1" applyFill="1" applyBorder="1" applyAlignment="1" applyProtection="1">
      <alignment horizontal="center" vertical="center" wrapText="1"/>
      <protection/>
    </xf>
    <xf numFmtId="3" fontId="14" fillId="0" borderId="0" xfId="70" applyNumberFormat="1" applyFont="1" applyFill="1" applyBorder="1" applyAlignment="1" applyProtection="1">
      <alignment horizontal="center" vertical="center" wrapText="1"/>
      <protection/>
    </xf>
    <xf numFmtId="164" fontId="10" fillId="0" borderId="0" xfId="70" applyFont="1" applyFill="1" applyBorder="1" applyAlignment="1" applyProtection="1">
      <alignment horizontal="center" vertical="center" wrapText="1"/>
      <protection/>
    </xf>
    <xf numFmtId="3" fontId="13" fillId="4" borderId="11" xfId="70" applyNumberFormat="1" applyFont="1" applyFill="1" applyBorder="1" applyAlignment="1" applyProtection="1">
      <alignment horizontal="center" vertical="center" wrapText="1"/>
      <protection/>
    </xf>
    <xf numFmtId="3" fontId="13" fillId="4" borderId="12" xfId="70" applyNumberFormat="1" applyFont="1" applyFill="1" applyBorder="1" applyAlignment="1" applyProtection="1">
      <alignment horizontal="center" vertical="center" wrapText="1"/>
      <protection/>
    </xf>
    <xf numFmtId="3" fontId="13" fillId="4" borderId="13" xfId="70" applyNumberFormat="1" applyFont="1" applyFill="1" applyBorder="1" applyAlignment="1" applyProtection="1">
      <alignment horizontal="center" vertical="center" wrapText="1"/>
      <protection/>
    </xf>
    <xf numFmtId="1" fontId="13" fillId="0" borderId="0" xfId="71" applyNumberFormat="1" applyFont="1" applyFill="1" applyBorder="1" applyAlignment="1" applyProtection="1">
      <alignment horizontal="center" vertical="center" wrapText="1"/>
      <protection/>
    </xf>
    <xf numFmtId="3" fontId="12" fillId="15" borderId="11" xfId="70" applyNumberFormat="1" applyFont="1" applyFill="1" applyBorder="1" applyAlignment="1" applyProtection="1">
      <alignment horizontal="center" vertical="center" wrapText="1"/>
      <protection/>
    </xf>
    <xf numFmtId="3" fontId="12" fillId="15" borderId="12" xfId="70" applyNumberFormat="1" applyFont="1" applyFill="1" applyBorder="1" applyAlignment="1" applyProtection="1">
      <alignment horizontal="center" vertical="center" wrapText="1"/>
      <protection/>
    </xf>
    <xf numFmtId="3" fontId="15" fillId="15" borderId="0" xfId="70" applyNumberFormat="1" applyFont="1" applyFill="1" applyBorder="1" applyAlignment="1" applyProtection="1">
      <alignment horizontal="center" vertical="center" wrapText="1"/>
      <protection/>
    </xf>
    <xf numFmtId="3" fontId="16" fillId="0" borderId="0" xfId="70" applyNumberFormat="1" applyFont="1" applyFill="1" applyBorder="1" applyAlignment="1" applyProtection="1">
      <alignment horizontal="center" vertical="center" wrapText="1"/>
      <protection/>
    </xf>
    <xf numFmtId="3" fontId="15" fillId="0" borderId="0" xfId="70" applyNumberFormat="1" applyFont="1" applyFill="1" applyBorder="1" applyAlignment="1" applyProtection="1">
      <alignment horizontal="center" vertical="center" wrapText="1"/>
      <protection/>
    </xf>
    <xf numFmtId="3" fontId="17" fillId="0" borderId="0" xfId="70" applyNumberFormat="1" applyFont="1" applyFill="1" applyBorder="1" applyAlignment="1" applyProtection="1">
      <alignment horizontal="center" vertical="center" wrapText="1"/>
      <protection/>
    </xf>
    <xf numFmtId="164" fontId="15" fillId="0" borderId="0" xfId="7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vertical="center" wrapText="1"/>
    </xf>
    <xf numFmtId="1" fontId="9" fillId="0" borderId="0" xfId="70" applyNumberFormat="1" applyFont="1" applyFill="1" applyBorder="1" applyProtection="1">
      <alignment/>
      <protection/>
    </xf>
    <xf numFmtId="3" fontId="9" fillId="15" borderId="0" xfId="70" applyNumberFormat="1" applyFont="1" applyFill="1" applyBorder="1" applyProtection="1">
      <alignment/>
      <protection/>
    </xf>
    <xf numFmtId="3" fontId="9" fillId="0" borderId="0" xfId="0" applyNumberFormat="1" applyFont="1" applyBorder="1" applyAlignment="1">
      <alignment horizontal="right" vertical="top" wrapText="1"/>
    </xf>
    <xf numFmtId="3" fontId="18" fillId="0" borderId="0" xfId="70" applyNumberFormat="1" applyFont="1" applyFill="1" applyBorder="1" applyProtection="1">
      <alignment/>
      <protection/>
    </xf>
    <xf numFmtId="164" fontId="9" fillId="0" borderId="0" xfId="70" applyFont="1" applyFill="1" applyBorder="1" applyProtection="1">
      <alignment/>
      <protection/>
    </xf>
    <xf numFmtId="164" fontId="8" fillId="0" borderId="0" xfId="70" applyFont="1" applyFill="1" applyBorder="1" applyProtection="1">
      <alignment/>
      <protection/>
    </xf>
    <xf numFmtId="0" fontId="19" fillId="0" borderId="14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top" wrapText="1"/>
    </xf>
    <xf numFmtId="0" fontId="6" fillId="0" borderId="14" xfId="0" applyFont="1" applyBorder="1" applyAlignment="1" quotePrefix="1">
      <alignment vertical="center" wrapText="1"/>
    </xf>
    <xf numFmtId="0" fontId="19" fillId="0" borderId="15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164" fontId="10" fillId="0" borderId="0" xfId="70" applyFont="1" applyFill="1" applyBorder="1" applyAlignment="1" applyProtection="1">
      <alignment horizontal="left" vertical="center" wrapText="1"/>
      <protection/>
    </xf>
    <xf numFmtId="3" fontId="9" fillId="0" borderId="0" xfId="70" applyNumberFormat="1" applyFont="1" applyFill="1" applyBorder="1" applyProtection="1">
      <alignment/>
      <protection/>
    </xf>
    <xf numFmtId="3" fontId="8" fillId="0" borderId="0" xfId="70" applyNumberFormat="1" applyFont="1" applyFill="1" applyBorder="1" applyProtection="1">
      <alignment/>
      <protection/>
    </xf>
    <xf numFmtId="0" fontId="4" fillId="0" borderId="1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wrapText="1"/>
    </xf>
    <xf numFmtId="3" fontId="9" fillId="0" borderId="19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 wrapText="1"/>
    </xf>
    <xf numFmtId="3" fontId="8" fillId="0" borderId="17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6" fillId="0" borderId="20" xfId="0" applyNumberFormat="1" applyFont="1" applyFill="1" applyBorder="1" applyAlignment="1">
      <alignment wrapText="1"/>
    </xf>
    <xf numFmtId="3" fontId="6" fillId="10" borderId="21" xfId="0" applyNumberFormat="1" applyFont="1" applyFill="1" applyBorder="1" applyAlignment="1">
      <alignment wrapText="1"/>
    </xf>
    <xf numFmtId="1" fontId="9" fillId="0" borderId="0" xfId="70" applyNumberFormat="1" applyFont="1" applyFill="1" applyBorder="1" applyAlignment="1" applyProtection="1">
      <alignment/>
      <protection/>
    </xf>
    <xf numFmtId="3" fontId="8" fillId="15" borderId="22" xfId="70" applyNumberFormat="1" applyFont="1" applyFill="1" applyBorder="1" applyAlignment="1" applyProtection="1">
      <alignment/>
      <protection/>
    </xf>
    <xf numFmtId="3" fontId="8" fillId="15" borderId="19" xfId="7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>
      <alignment wrapText="1"/>
    </xf>
    <xf numFmtId="3" fontId="6" fillId="10" borderId="19" xfId="0" applyNumberFormat="1" applyFont="1" applyFill="1" applyBorder="1" applyAlignment="1">
      <alignment wrapText="1"/>
    </xf>
    <xf numFmtId="1" fontId="8" fillId="0" borderId="0" xfId="70" applyNumberFormat="1" applyFont="1" applyFill="1" applyBorder="1" applyAlignment="1" applyProtection="1">
      <alignment/>
      <protection/>
    </xf>
    <xf numFmtId="3" fontId="19" fillId="0" borderId="22" xfId="0" applyNumberFormat="1" applyFont="1" applyFill="1" applyBorder="1" applyAlignment="1">
      <alignment wrapText="1"/>
    </xf>
    <xf numFmtId="3" fontId="19" fillId="10" borderId="19" xfId="0" applyNumberFormat="1" applyFont="1" applyFill="1" applyBorder="1" applyAlignment="1">
      <alignment wrapText="1"/>
    </xf>
    <xf numFmtId="3" fontId="8" fillId="0" borderId="22" xfId="0" applyNumberFormat="1" applyFont="1" applyFill="1" applyBorder="1" applyAlignment="1">
      <alignment wrapText="1"/>
    </xf>
    <xf numFmtId="3" fontId="8" fillId="10" borderId="19" xfId="0" applyNumberFormat="1" applyFont="1" applyFill="1" applyBorder="1" applyAlignment="1">
      <alignment wrapText="1"/>
    </xf>
    <xf numFmtId="3" fontId="9" fillId="0" borderId="22" xfId="0" applyNumberFormat="1" applyFont="1" applyFill="1" applyBorder="1" applyAlignment="1" quotePrefix="1">
      <alignment wrapText="1"/>
    </xf>
    <xf numFmtId="3" fontId="9" fillId="10" borderId="19" xfId="0" applyNumberFormat="1" applyFont="1" applyFill="1" applyBorder="1" applyAlignment="1" quotePrefix="1">
      <alignment wrapText="1"/>
    </xf>
    <xf numFmtId="3" fontId="9" fillId="10" borderId="19" xfId="0" applyNumberFormat="1" applyFont="1" applyFill="1" applyBorder="1" applyAlignment="1">
      <alignment wrapText="1"/>
    </xf>
    <xf numFmtId="3" fontId="8" fillId="0" borderId="23" xfId="0" applyNumberFormat="1" applyFont="1" applyFill="1" applyBorder="1" applyAlignment="1">
      <alignment wrapText="1"/>
    </xf>
    <xf numFmtId="3" fontId="8" fillId="10" borderId="17" xfId="0" applyNumberFormat="1" applyFont="1" applyFill="1" applyBorder="1" applyAlignment="1">
      <alignment wrapText="1"/>
    </xf>
    <xf numFmtId="3" fontId="8" fillId="15" borderId="23" xfId="70" applyNumberFormat="1" applyFont="1" applyFill="1" applyBorder="1" applyAlignment="1" applyProtection="1">
      <alignment/>
      <protection/>
    </xf>
    <xf numFmtId="3" fontId="8" fillId="15" borderId="17" xfId="70" applyNumberFormat="1" applyFont="1" applyFill="1" applyBorder="1" applyAlignment="1" applyProtection="1">
      <alignment/>
      <protection/>
    </xf>
    <xf numFmtId="3" fontId="9" fillId="0" borderId="22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3" fontId="9" fillId="10" borderId="12" xfId="0" applyNumberFormat="1" applyFont="1" applyFill="1" applyBorder="1" applyAlignment="1">
      <alignment wrapText="1"/>
    </xf>
    <xf numFmtId="3" fontId="8" fillId="15" borderId="11" xfId="70" applyNumberFormat="1" applyFont="1" applyFill="1" applyBorder="1" applyAlignment="1" applyProtection="1">
      <alignment/>
      <protection/>
    </xf>
    <xf numFmtId="3" fontId="8" fillId="15" borderId="12" xfId="70" applyNumberFormat="1" applyFont="1" applyFill="1" applyBorder="1" applyAlignment="1" applyProtection="1">
      <alignment/>
      <protection/>
    </xf>
    <xf numFmtId="0" fontId="22" fillId="0" borderId="0" xfId="60" applyFont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4" fontId="26" fillId="0" borderId="0" xfId="60" applyNumberFormat="1" applyFont="1" applyAlignment="1">
      <alignment horizontal="center" vertical="center" wrapText="1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3" fillId="0" borderId="18" xfId="60" applyFont="1" applyFill="1" applyBorder="1" applyAlignment="1">
      <alignment horizontal="center" vertical="center" wrapText="1"/>
      <protection/>
    </xf>
    <xf numFmtId="0" fontId="23" fillId="0" borderId="0" xfId="60" applyFont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center" vertical="center" wrapText="1"/>
      <protection/>
    </xf>
    <xf numFmtId="0" fontId="21" fillId="0" borderId="18" xfId="60" applyFont="1" applyBorder="1" applyAlignment="1">
      <alignment horizontal="center" vertical="center" wrapText="1"/>
      <protection/>
    </xf>
    <xf numFmtId="3" fontId="28" fillId="0" borderId="24" xfId="70" applyNumberFormat="1" applyFont="1" applyFill="1" applyBorder="1" applyAlignment="1" applyProtection="1">
      <alignment wrapText="1"/>
      <protection/>
    </xf>
    <xf numFmtId="3" fontId="29" fillId="0" borderId="18" xfId="60" applyNumberFormat="1" applyFont="1" applyBorder="1" applyAlignment="1">
      <alignment horizontal="right"/>
      <protection/>
    </xf>
    <xf numFmtId="3" fontId="29" fillId="0" borderId="18" xfId="60" applyNumberFormat="1" applyFont="1" applyFill="1" applyBorder="1" applyAlignment="1">
      <alignment horizontal="right"/>
      <protection/>
    </xf>
    <xf numFmtId="0" fontId="5" fillId="0" borderId="0" xfId="60" applyBorder="1">
      <alignment/>
      <protection/>
    </xf>
    <xf numFmtId="3" fontId="30" fillId="0" borderId="14" xfId="60" applyNumberFormat="1" applyFont="1" applyFill="1" applyBorder="1" applyAlignment="1">
      <alignment vertical="center"/>
      <protection/>
    </xf>
    <xf numFmtId="3" fontId="31" fillId="0" borderId="18" xfId="70" applyNumberFormat="1" applyFont="1" applyFill="1" applyBorder="1" applyAlignment="1" applyProtection="1">
      <alignment vertical="center"/>
      <protection/>
    </xf>
    <xf numFmtId="4" fontId="26" fillId="0" borderId="0" xfId="60" applyNumberFormat="1" applyFont="1">
      <alignment/>
      <protection/>
    </xf>
    <xf numFmtId="3" fontId="32" fillId="0" borderId="15" xfId="60" applyNumberFormat="1" applyFont="1" applyFill="1" applyBorder="1" applyAlignment="1">
      <alignment horizontal="right"/>
      <protection/>
    </xf>
    <xf numFmtId="3" fontId="30" fillId="0" borderId="0" xfId="60" applyNumberFormat="1" applyFont="1" applyFill="1" applyBorder="1">
      <alignment/>
      <protection/>
    </xf>
    <xf numFmtId="3" fontId="31" fillId="0" borderId="18" xfId="70" applyNumberFormat="1" applyFont="1" applyFill="1" applyBorder="1" applyProtection="1">
      <alignment/>
      <protection/>
    </xf>
    <xf numFmtId="3" fontId="29" fillId="0" borderId="15" xfId="60" applyNumberFormat="1" applyFont="1" applyFill="1" applyBorder="1" applyAlignment="1">
      <alignment horizontal="right"/>
      <protection/>
    </xf>
    <xf numFmtId="3" fontId="29" fillId="0" borderId="15" xfId="60" applyNumberFormat="1" applyFont="1" applyFill="1" applyBorder="1" applyAlignment="1">
      <alignment horizontal="right"/>
      <protection/>
    </xf>
    <xf numFmtId="0" fontId="5" fillId="0" borderId="0" xfId="60" applyFill="1">
      <alignment/>
      <protection/>
    </xf>
    <xf numFmtId="3" fontId="33" fillId="0" borderId="15" xfId="60" applyNumberFormat="1" applyFont="1" applyFill="1" applyBorder="1">
      <alignment/>
      <protection/>
    </xf>
    <xf numFmtId="0" fontId="21" fillId="0" borderId="15" xfId="60" applyFont="1" applyBorder="1" applyAlignment="1">
      <alignment horizontal="center" vertical="center" wrapText="1"/>
      <protection/>
    </xf>
    <xf numFmtId="0" fontId="32" fillId="0" borderId="15" xfId="60" applyFont="1" applyBorder="1" applyAlignment="1">
      <alignment horizontal="center"/>
      <protection/>
    </xf>
    <xf numFmtId="3" fontId="34" fillId="0" borderId="15" xfId="60" applyNumberFormat="1" applyFont="1" applyBorder="1" applyAlignment="1">
      <alignment horizontal="right"/>
      <protection/>
    </xf>
    <xf numFmtId="3" fontId="34" fillId="0" borderId="15" xfId="60" applyNumberFormat="1" applyFont="1" applyFill="1" applyBorder="1" applyAlignment="1">
      <alignment horizontal="right"/>
      <protection/>
    </xf>
    <xf numFmtId="0" fontId="35" fillId="0" borderId="0" xfId="60" applyFont="1">
      <alignment/>
      <protection/>
    </xf>
    <xf numFmtId="3" fontId="31" fillId="0" borderId="15" xfId="70" applyNumberFormat="1" applyFont="1" applyFill="1" applyBorder="1" applyProtection="1">
      <alignment/>
      <protection/>
    </xf>
    <xf numFmtId="0" fontId="21" fillId="0" borderId="0" xfId="60" applyFont="1" applyAlignment="1">
      <alignment horizontal="center"/>
      <protection/>
    </xf>
    <xf numFmtId="0" fontId="36" fillId="0" borderId="0" xfId="60" applyFont="1">
      <alignment/>
      <protection/>
    </xf>
    <xf numFmtId="3" fontId="5" fillId="0" borderId="0" xfId="60" applyNumberFormat="1">
      <alignment/>
      <protection/>
    </xf>
    <xf numFmtId="3" fontId="5" fillId="0" borderId="0" xfId="60" applyNumberFormat="1" applyFill="1">
      <alignment/>
      <protection/>
    </xf>
    <xf numFmtId="3" fontId="37" fillId="0" borderId="0" xfId="60" applyNumberFormat="1" applyFont="1">
      <alignment/>
      <protection/>
    </xf>
    <xf numFmtId="3" fontId="22" fillId="0" borderId="0" xfId="60" applyNumberFormat="1" applyFont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5" fillId="0" borderId="0" xfId="60">
      <alignment/>
      <protection/>
    </xf>
    <xf numFmtId="0" fontId="37" fillId="0" borderId="0" xfId="60" applyFont="1">
      <alignment/>
      <protection/>
    </xf>
    <xf numFmtId="0" fontId="22" fillId="0" borderId="0" xfId="60" applyFont="1" applyBorder="1">
      <alignment/>
      <protection/>
    </xf>
    <xf numFmtId="0" fontId="22" fillId="0" borderId="18" xfId="60" applyFont="1" applyBorder="1" applyAlignment="1">
      <alignment horizontal="center" vertical="center" wrapText="1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36" fillId="0" borderId="15" xfId="60" applyFont="1" applyBorder="1" applyAlignment="1">
      <alignment horizontal="center" vertical="center" wrapText="1"/>
      <protection/>
    </xf>
    <xf numFmtId="0" fontId="23" fillId="6" borderId="18" xfId="60" applyFont="1" applyFill="1" applyBorder="1" applyAlignment="1">
      <alignment horizontal="center" vertical="center" wrapText="1"/>
      <protection/>
    </xf>
    <xf numFmtId="3" fontId="24" fillId="0" borderId="0" xfId="60" applyNumberFormat="1" applyFont="1" applyFill="1" applyBorder="1">
      <alignment/>
      <protection/>
    </xf>
    <xf numFmtId="3" fontId="39" fillId="0" borderId="0" xfId="60" applyNumberFormat="1" applyFont="1" applyFill="1">
      <alignment/>
      <protection/>
    </xf>
    <xf numFmtId="3" fontId="29" fillId="6" borderId="18" xfId="60" applyNumberFormat="1" applyFont="1" applyFill="1" applyBorder="1" applyAlignment="1">
      <alignment horizontal="right"/>
      <protection/>
    </xf>
    <xf numFmtId="3" fontId="29" fillId="0" borderId="18" xfId="60" applyNumberFormat="1" applyFont="1" applyFill="1" applyBorder="1" applyAlignment="1">
      <alignment horizontal="right"/>
      <protection/>
    </xf>
    <xf numFmtId="3" fontId="29" fillId="0" borderId="21" xfId="60" applyNumberFormat="1" applyFont="1" applyFill="1" applyBorder="1" applyAlignment="1">
      <alignment horizontal="right"/>
      <protection/>
    </xf>
    <xf numFmtId="0" fontId="39" fillId="0" borderId="0" xfId="60" applyFont="1" applyFill="1">
      <alignment/>
      <protection/>
    </xf>
    <xf numFmtId="3" fontId="34" fillId="6" borderId="18" xfId="60" applyNumberFormat="1" applyFont="1" applyFill="1" applyBorder="1" applyAlignment="1">
      <alignment horizontal="right"/>
      <protection/>
    </xf>
    <xf numFmtId="3" fontId="34" fillId="6" borderId="15" xfId="60" applyNumberFormat="1" applyFont="1" applyFill="1" applyBorder="1" applyAlignment="1">
      <alignment horizontal="right"/>
      <protection/>
    </xf>
    <xf numFmtId="3" fontId="5" fillId="0" borderId="0" xfId="60" applyNumberFormat="1" applyAlignment="1">
      <alignment wrapText="1"/>
      <protection/>
    </xf>
    <xf numFmtId="3" fontId="5" fillId="0" borderId="0" xfId="60" applyNumberFormat="1" applyFill="1" applyAlignment="1">
      <alignment wrapText="1"/>
      <protection/>
    </xf>
    <xf numFmtId="4" fontId="40" fillId="0" borderId="0" xfId="60" applyNumberFormat="1" applyFont="1" applyAlignment="1">
      <alignment horizontal="center"/>
      <protection/>
    </xf>
    <xf numFmtId="4" fontId="41" fillId="0" borderId="0" xfId="60" applyNumberFormat="1" applyFont="1">
      <alignment/>
      <protection/>
    </xf>
    <xf numFmtId="4" fontId="42" fillId="0" borderId="0" xfId="60" applyNumberFormat="1" applyFont="1">
      <alignment/>
      <protection/>
    </xf>
    <xf numFmtId="4" fontId="42" fillId="0" borderId="0" xfId="60" applyNumberFormat="1" applyFont="1" applyFill="1">
      <alignment/>
      <protection/>
    </xf>
    <xf numFmtId="4" fontId="43" fillId="0" borderId="0" xfId="60" applyNumberFormat="1" applyFont="1">
      <alignment/>
      <protection/>
    </xf>
    <xf numFmtId="4" fontId="41" fillId="0" borderId="0" xfId="60" applyNumberFormat="1" applyFont="1" applyBorder="1">
      <alignment/>
      <protection/>
    </xf>
    <xf numFmtId="4" fontId="30" fillId="0" borderId="0" xfId="60" applyNumberFormat="1" applyFont="1" applyFill="1" applyBorder="1">
      <alignment/>
      <protection/>
    </xf>
    <xf numFmtId="4" fontId="44" fillId="0" borderId="0" xfId="60" applyNumberFormat="1" applyFont="1">
      <alignment/>
      <protection/>
    </xf>
    <xf numFmtId="0" fontId="46" fillId="0" borderId="0" xfId="63" applyFont="1">
      <alignment/>
      <protection/>
    </xf>
    <xf numFmtId="0" fontId="20" fillId="24" borderId="0" xfId="63" applyFont="1" applyFill="1" applyAlignment="1">
      <alignment horizontal="center" vertical="center" wrapText="1"/>
      <protection/>
    </xf>
    <xf numFmtId="0" fontId="47" fillId="24" borderId="0" xfId="63" applyFont="1" applyFill="1" applyAlignment="1">
      <alignment horizontal="center" vertical="center"/>
      <protection/>
    </xf>
    <xf numFmtId="0" fontId="20" fillId="24" borderId="0" xfId="63" applyFont="1" applyFill="1" applyAlignment="1">
      <alignment horizontal="center" vertical="center"/>
      <protection/>
    </xf>
    <xf numFmtId="0" fontId="47" fillId="24" borderId="0" xfId="63" applyFont="1" applyFill="1" applyAlignment="1">
      <alignment/>
      <protection/>
    </xf>
    <xf numFmtId="0" fontId="47" fillId="24" borderId="15" xfId="63" applyFont="1" applyFill="1" applyBorder="1" applyAlignment="1">
      <alignment horizontal="center" vertical="center"/>
      <protection/>
    </xf>
    <xf numFmtId="0" fontId="20" fillId="24" borderId="15" xfId="63" applyFont="1" applyFill="1" applyBorder="1" applyAlignment="1">
      <alignment horizontal="center" wrapText="1"/>
      <protection/>
    </xf>
    <xf numFmtId="0" fontId="20" fillId="24" borderId="15" xfId="63" applyFont="1" applyFill="1" applyBorder="1" applyAlignment="1">
      <alignment horizontal="center"/>
      <protection/>
    </xf>
    <xf numFmtId="0" fontId="47" fillId="24" borderId="15" xfId="63" applyFont="1" applyFill="1" applyBorder="1" applyAlignment="1">
      <alignment horizontal="center"/>
      <protection/>
    </xf>
    <xf numFmtId="0" fontId="46" fillId="0" borderId="15" xfId="63" applyFont="1" applyFill="1" applyBorder="1" applyAlignment="1">
      <alignment wrapText="1"/>
      <protection/>
    </xf>
    <xf numFmtId="0" fontId="47" fillId="0" borderId="15" xfId="63" applyFont="1" applyFill="1" applyBorder="1" applyAlignment="1">
      <alignment horizontal="center" vertical="center"/>
      <protection/>
    </xf>
    <xf numFmtId="3" fontId="20" fillId="0" borderId="15" xfId="63" applyNumberFormat="1" applyFill="1" applyBorder="1">
      <alignment/>
      <protection/>
    </xf>
    <xf numFmtId="165" fontId="47" fillId="0" borderId="15" xfId="63" applyNumberFormat="1" applyFont="1" applyFill="1" applyBorder="1">
      <alignment/>
      <protection/>
    </xf>
    <xf numFmtId="3" fontId="20" fillId="0" borderId="15" xfId="63" applyNumberFormat="1" applyFont="1" applyFill="1" applyBorder="1">
      <alignment/>
      <protection/>
    </xf>
    <xf numFmtId="0" fontId="46" fillId="0" borderId="0" xfId="63" applyFont="1" applyAlignment="1">
      <alignment horizontal="center"/>
      <protection/>
    </xf>
    <xf numFmtId="3" fontId="46" fillId="0" borderId="0" xfId="63" applyNumberFormat="1" applyFont="1">
      <alignment/>
      <protection/>
    </xf>
    <xf numFmtId="3" fontId="49" fillId="0" borderId="15" xfId="0" applyNumberFormat="1" applyFont="1" applyFill="1" applyBorder="1" applyAlignment="1">
      <alignment/>
    </xf>
    <xf numFmtId="0" fontId="20" fillId="0" borderId="0" xfId="63">
      <alignment/>
      <protection/>
    </xf>
    <xf numFmtId="3" fontId="49" fillId="0" borderId="15" xfId="63" applyNumberFormat="1" applyFont="1" applyFill="1" applyBorder="1">
      <alignment/>
      <protection/>
    </xf>
    <xf numFmtId="0" fontId="46" fillId="0" borderId="15" xfId="63" applyFont="1" applyFill="1" applyBorder="1" applyAlignment="1">
      <alignment horizontal="center" vertical="top" wrapText="1" shrinkToFit="1"/>
      <protection/>
    </xf>
    <xf numFmtId="0" fontId="46" fillId="0" borderId="0" xfId="63" applyFont="1" applyFill="1">
      <alignment/>
      <protection/>
    </xf>
    <xf numFmtId="3" fontId="46" fillId="0" borderId="0" xfId="63" applyNumberFormat="1" applyFont="1" applyFill="1">
      <alignment/>
      <protection/>
    </xf>
    <xf numFmtId="0" fontId="20" fillId="0" borderId="0" xfId="63" applyFill="1">
      <alignment/>
      <protection/>
    </xf>
    <xf numFmtId="3" fontId="50" fillId="0" borderId="0" xfId="63" applyNumberFormat="1" applyFont="1">
      <alignment/>
      <protection/>
    </xf>
    <xf numFmtId="3" fontId="20" fillId="0" borderId="15" xfId="63" applyNumberFormat="1" applyFont="1" applyFill="1" applyBorder="1">
      <alignment/>
      <protection/>
    </xf>
    <xf numFmtId="165" fontId="47" fillId="24" borderId="15" xfId="63" applyNumberFormat="1" applyFont="1" applyFill="1" applyBorder="1">
      <alignment/>
      <protection/>
    </xf>
    <xf numFmtId="0" fontId="46" fillId="0" borderId="0" xfId="63" applyFont="1" applyFill="1" applyAlignment="1">
      <alignment wrapText="1"/>
      <protection/>
    </xf>
    <xf numFmtId="0" fontId="47" fillId="0" borderId="0" xfId="63" applyFont="1" applyFill="1" applyAlignment="1">
      <alignment vertical="center"/>
      <protection/>
    </xf>
    <xf numFmtId="0" fontId="47" fillId="24" borderId="0" xfId="63" applyFont="1" applyFill="1">
      <alignment/>
      <protection/>
    </xf>
    <xf numFmtId="0" fontId="20" fillId="0" borderId="0" xfId="63" applyFill="1" applyAlignment="1">
      <alignment wrapText="1"/>
      <protection/>
    </xf>
    <xf numFmtId="0" fontId="46" fillId="0" borderId="15" xfId="63" applyFont="1" applyFill="1" applyBorder="1" applyAlignment="1">
      <alignment horizontal="center" wrapText="1"/>
      <protection/>
    </xf>
    <xf numFmtId="0" fontId="46" fillId="0" borderId="15" xfId="63" applyFont="1" applyFill="1" applyBorder="1" applyAlignment="1">
      <alignment horizontal="center"/>
      <protection/>
    </xf>
    <xf numFmtId="3" fontId="46" fillId="24" borderId="0" xfId="63" applyNumberFormat="1" applyFont="1" applyFill="1">
      <alignment/>
      <protection/>
    </xf>
    <xf numFmtId="0" fontId="20" fillId="24" borderId="0" xfId="63" applyFill="1" applyAlignment="1">
      <alignment wrapText="1"/>
      <protection/>
    </xf>
    <xf numFmtId="0" fontId="20" fillId="24" borderId="0" xfId="63" applyFill="1">
      <alignment/>
      <protection/>
    </xf>
    <xf numFmtId="164" fontId="6" fillId="0" borderId="16" xfId="70" applyFont="1" applyFill="1" applyBorder="1" applyAlignment="1" applyProtection="1">
      <alignment horizontal="center" vertical="center" wrapText="1"/>
      <protection/>
    </xf>
    <xf numFmtId="0" fontId="21" fillId="0" borderId="18" xfId="60" applyFont="1" applyBorder="1" applyAlignment="1">
      <alignment horizontal="center" vertical="center" wrapText="1"/>
      <protection/>
    </xf>
    <xf numFmtId="0" fontId="48" fillId="0" borderId="15" xfId="63" applyFont="1" applyFill="1" applyBorder="1" applyAlignment="1">
      <alignment vertical="center" wrapText="1"/>
      <protection/>
    </xf>
    <xf numFmtId="0" fontId="48" fillId="0" borderId="15" xfId="63" applyFont="1" applyFill="1" applyBorder="1" applyAlignment="1">
      <alignment wrapText="1"/>
      <protection/>
    </xf>
    <xf numFmtId="0" fontId="47" fillId="0" borderId="18" xfId="63" applyFont="1" applyFill="1" applyBorder="1" applyAlignment="1">
      <alignment horizontal="center" vertical="center" wrapText="1"/>
      <protection/>
    </xf>
    <xf numFmtId="0" fontId="47" fillId="0" borderId="16" xfId="63" applyFont="1" applyFill="1" applyBorder="1" applyAlignment="1">
      <alignment horizontal="center" vertical="center" wrapText="1"/>
      <protection/>
    </xf>
    <xf numFmtId="0" fontId="47" fillId="24" borderId="18" xfId="63" applyFont="1" applyFill="1" applyBorder="1" applyAlignment="1">
      <alignment horizontal="center" vertical="center" wrapText="1"/>
      <protection/>
    </xf>
    <xf numFmtId="0" fontId="47" fillId="24" borderId="16" xfId="63" applyFont="1" applyFill="1" applyBorder="1" applyAlignment="1">
      <alignment horizontal="center" wrapText="1"/>
      <protection/>
    </xf>
    <xf numFmtId="0" fontId="47" fillId="0" borderId="15" xfId="63" applyFont="1" applyFill="1" applyBorder="1" applyAlignment="1">
      <alignment horizontal="center" vertical="center"/>
      <protection/>
    </xf>
    <xf numFmtId="0" fontId="45" fillId="24" borderId="0" xfId="63" applyFont="1" applyFill="1" applyAlignment="1">
      <alignment horizontal="center"/>
      <protection/>
    </xf>
    <xf numFmtId="0" fontId="45" fillId="24" borderId="0" xfId="63" applyFont="1" applyFill="1" applyAlignment="1">
      <alignment/>
      <protection/>
    </xf>
    <xf numFmtId="0" fontId="20" fillId="24" borderId="0" xfId="63" applyFont="1" applyFill="1" applyAlignment="1">
      <alignment horizontal="center" vertical="center"/>
      <protection/>
    </xf>
    <xf numFmtId="0" fontId="20" fillId="24" borderId="0" xfId="63" applyFont="1" applyFill="1" applyAlignment="1">
      <alignment/>
      <protection/>
    </xf>
    <xf numFmtId="0" fontId="48" fillId="24" borderId="15" xfId="63" applyFont="1" applyFill="1" applyBorder="1" applyAlignment="1">
      <alignment vertical="center" wrapText="1"/>
      <protection/>
    </xf>
    <xf numFmtId="0" fontId="48" fillId="24" borderId="15" xfId="63" applyFont="1" applyFill="1" applyBorder="1" applyAlignment="1">
      <alignment wrapText="1"/>
      <protection/>
    </xf>
    <xf numFmtId="0" fontId="47" fillId="24" borderId="16" xfId="63" applyFont="1" applyFill="1" applyBorder="1" applyAlignment="1">
      <alignment horizontal="center" vertical="center" wrapText="1"/>
      <protection/>
    </xf>
    <xf numFmtId="0" fontId="47" fillId="24" borderId="15" xfId="63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12" fillId="15" borderId="20" xfId="70" applyNumberFormat="1" applyFont="1" applyFill="1" applyBorder="1" applyAlignment="1" applyProtection="1">
      <alignment horizontal="center" vertical="center" wrapText="1"/>
      <protection/>
    </xf>
    <xf numFmtId="3" fontId="12" fillId="15" borderId="21" xfId="70" applyNumberFormat="1" applyFont="1" applyFill="1" applyBorder="1" applyAlignment="1" applyProtection="1">
      <alignment horizontal="center" vertical="center" wrapText="1"/>
      <protection/>
    </xf>
    <xf numFmtId="3" fontId="12" fillId="0" borderId="20" xfId="70" applyNumberFormat="1" applyFont="1" applyFill="1" applyBorder="1" applyAlignment="1" applyProtection="1">
      <alignment horizontal="center" vertical="center" wrapText="1"/>
      <protection/>
    </xf>
    <xf numFmtId="3" fontId="12" fillId="0" borderId="21" xfId="70" applyNumberFormat="1" applyFont="1" applyFill="1" applyBorder="1" applyAlignment="1" applyProtection="1">
      <alignment horizontal="center" vertical="center" wrapText="1"/>
      <protection/>
    </xf>
    <xf numFmtId="164" fontId="6" fillId="0" borderId="18" xfId="70" applyFont="1" applyFill="1" applyBorder="1" applyAlignment="1" applyProtection="1">
      <alignment horizontal="center" vertical="center" wrapText="1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2" fillId="0" borderId="18" xfId="60" applyFont="1" applyBorder="1" applyAlignment="1">
      <alignment horizontal="center" vertical="center" wrapText="1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38" fillId="6" borderId="18" xfId="60" applyFont="1" applyFill="1" applyBorder="1" applyAlignment="1">
      <alignment horizontal="center" vertical="center" wrapText="1"/>
      <protection/>
    </xf>
    <xf numFmtId="0" fontId="38" fillId="6" borderId="16" xfId="60" applyFont="1" applyFill="1" applyBorder="1" applyAlignment="1">
      <alignment horizontal="center" vertical="center" wrapText="1"/>
      <protection/>
    </xf>
    <xf numFmtId="0" fontId="29" fillId="0" borderId="23" xfId="60" applyFont="1" applyBorder="1" applyAlignment="1">
      <alignment horizontal="center" vertical="center" wrapText="1"/>
      <protection/>
    </xf>
    <xf numFmtId="0" fontId="29" fillId="0" borderId="8" xfId="60" applyFont="1" applyBorder="1" applyAlignment="1">
      <alignment horizontal="center" vertical="center" wrapText="1"/>
      <protection/>
    </xf>
    <xf numFmtId="0" fontId="29" fillId="0" borderId="17" xfId="60" applyFont="1" applyBorder="1" applyAlignment="1">
      <alignment horizontal="center" vertical="center" wrapText="1"/>
      <protection/>
    </xf>
    <xf numFmtId="0" fontId="22" fillId="0" borderId="18" xfId="60" applyFont="1" applyFill="1" applyBorder="1" applyAlignment="1">
      <alignment horizontal="center" vertical="center" wrapText="1"/>
      <protection/>
    </xf>
    <xf numFmtId="0" fontId="22" fillId="0" borderId="16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Ezres 2" xfId="45"/>
    <cellStyle name="Ezres 2 2" xfId="46"/>
    <cellStyle name="Ezres 2 3" xfId="47"/>
    <cellStyle name="Ezres 2 4" xfId="48"/>
    <cellStyle name="Ezres 3" xfId="49"/>
    <cellStyle name="Ezres 3 2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ál 10" xfId="59"/>
    <cellStyle name="Normál 2" xfId="60"/>
    <cellStyle name="Normál 2 2" xfId="61"/>
    <cellStyle name="Normál 2 2 2" xfId="62"/>
    <cellStyle name="Normál 3" xfId="63"/>
    <cellStyle name="Normál 4" xfId="64"/>
    <cellStyle name="Normál 5" xfId="65"/>
    <cellStyle name="Normál 6" xfId="66"/>
    <cellStyle name="Normál 7" xfId="67"/>
    <cellStyle name="Normál 8" xfId="68"/>
    <cellStyle name="Normál_mérleg (2)" xfId="69"/>
    <cellStyle name="Normál_pénzmaradvány" xfId="70"/>
    <cellStyle name="Normál_pénzmaradvány_1 2" xfId="71"/>
    <cellStyle name="Note" xfId="72"/>
    <cellStyle name="osszeg" xfId="73"/>
    <cellStyle name="Output" xfId="74"/>
    <cellStyle name="Currency" xfId="75"/>
    <cellStyle name="Currency [0]" xfId="76"/>
    <cellStyle name="Pénznem 2" xfId="77"/>
    <cellStyle name="Pénznem 3" xfId="78"/>
    <cellStyle name="Percent" xfId="79"/>
    <cellStyle name="Százalék 2" xfId="80"/>
    <cellStyle name="Százalék 3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nka2005\Z&#193;RSZ&#193;MAD&#193;S%202005\2005%20&#233;vi%20z&#225;rsz&#225;mad&#225;s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mvmail01:4444/munka2005/Z&#193;RSZ&#193;MAD&#193;S%202005/2005%20&#233;vi%20z&#225;rsz&#225;mad&#225;s%20t&#225;bl&#225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unka2006\Z&#193;RSZ&#193;MAD&#193;S%20%202006\2006%20&#233;vi%20Z&#193;RSZ&#193;MAD&#193;S%20t&#225;bl&#225;zat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mvmail01:4444/munka2006/Z&#193;RSZ&#193;MAD&#193;S%20%202006/2006%20&#233;vi%20Z&#193;RSZ&#193;MAD&#193;S%20t&#225;bl&#225;zat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hodmezovasarhely.hu:4444/munka2006/Z&#193;RSZ&#193;MAD&#193;S%20%202006/2006%20&#233;vi%20Z&#193;RSZ&#193;MAD&#193;S%20t&#225;bl&#225;zat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p&#233;nzmaradv&#225;ny%20j&#243;v&#225;hagy&#225;s%202013%20M&#225;rt&#233;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. bev. össz. 1."/>
      <sheetName val="saját bevétel 1)1"/>
      <sheetName val="felhalm. bevétel 1)2"/>
      <sheetName val="állami tám.+ átvett pe. 1)3"/>
      <sheetName val="Önk. kiad. össz. 2"/>
      <sheetName val="Működési kiadások 2)1"/>
      <sheetName val="központi irányítás 2)1)1"/>
      <sheetName val="P. H. fejl. k. 2)2"/>
      <sheetName val="felújítás 2)3"/>
      <sheetName val="Átadott pe. 2)4"/>
      <sheetName val="Hitelek, tartalék 2)5"/>
      <sheetName val="részbenönálló int. kiad-bev 2)6"/>
      <sheetName val="középfok kiad - bev 2)7"/>
      <sheetName val="önálló int. bev - kiad. 2)8"/>
      <sheetName val="cigány kisebbség 3"/>
      <sheetName val="német kisebbség 4"/>
      <sheetName val="Kórház 5"/>
      <sheetName val="MÉRLEG 6 BEVÉTELEK"/>
      <sheetName val="MÉRLEG 6  KIADÁSOK"/>
      <sheetName val="létszám 7"/>
      <sheetName val="hitelek 2014 ig 8 "/>
      <sheetName val="eredménykimutatás 9."/>
      <sheetName val="pénzmaradvány 10."/>
      <sheetName val="mérleg 11."/>
      <sheetName val="egysz. mérleg"/>
      <sheetName val="egysz. pénzforgalmi jelentés"/>
      <sheetName val="egysz. pénzmaradvány"/>
      <sheetName val="egysz. eredménykimutatás"/>
      <sheetName val="Normatív állami hj. össz 13"/>
      <sheetName val="előlap "/>
      <sheetName val="egysz. besz. előlap"/>
      <sheetName val="tartalomjegyzék"/>
      <sheetName val="többéves kötelezettségek 11 "/>
      <sheetName val="eszk beszerzés PH"/>
      <sheetName val="Diagram1"/>
      <sheetName val="Diagram2"/>
      <sheetName val="Diagram3"/>
      <sheetName val="Diagram4"/>
      <sheetName val="Diagram5"/>
      <sheetName val="Diagram6"/>
      <sheetName val="diagram alapja"/>
      <sheetName val="korrigált saját folyó bevétel"/>
      <sheetName val="norm és kiad intézményenkén"/>
      <sheetName val="bérhordozó normatíva"/>
      <sheetName val="Diagram7"/>
      <sheetName val="hitelek öszesen"/>
      <sheetName val="9 előirányzatfelh ütemterv"/>
      <sheetName val="címrend 10"/>
      <sheetName val="értékesítésre kijelölt ing. 13"/>
      <sheetName val="közvetett támogatások 12"/>
    </sheetNames>
    <sheetDataSet>
      <sheetData sheetId="23">
        <row r="4">
          <cell r="A4" t="str">
            <v>3.</v>
          </cell>
          <cell r="B4" t="str">
            <v>Vagyonértékű jogok</v>
          </cell>
          <cell r="C4">
            <v>14997</v>
          </cell>
          <cell r="D4">
            <v>18004</v>
          </cell>
          <cell r="F4" t="str">
            <v>D.)</v>
          </cell>
          <cell r="G4" t="str">
            <v>SAJÁT TŐKE ÖSSZESEN</v>
          </cell>
          <cell r="H4">
            <v>21167830</v>
          </cell>
          <cell r="I4">
            <v>19392141</v>
          </cell>
        </row>
        <row r="5">
          <cell r="A5" t="str">
            <v>4.</v>
          </cell>
          <cell r="B5" t="str">
            <v>Szellemi termékek</v>
          </cell>
          <cell r="C5">
            <v>13839</v>
          </cell>
          <cell r="D5">
            <v>19737</v>
          </cell>
          <cell r="F5" t="str">
            <v>1.</v>
          </cell>
          <cell r="G5" t="str">
            <v>Költségvetési tartalék elszámolása</v>
          </cell>
          <cell r="H5">
            <v>82025</v>
          </cell>
          <cell r="I5">
            <v>28949</v>
          </cell>
        </row>
        <row r="6">
          <cell r="A6" t="str">
            <v>5.</v>
          </cell>
          <cell r="B6" t="str">
            <v>Egyéb immateriális javak</v>
          </cell>
          <cell r="D6">
            <v>11874</v>
          </cell>
          <cell r="G6" t="str">
            <v>  - tárgyévi költségvetési tartalék elszámolása</v>
          </cell>
          <cell r="H6">
            <v>82025</v>
          </cell>
          <cell r="I6">
            <v>324360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nk. bev. össz. 1."/>
      <sheetName val="saját bevétel 1)1"/>
      <sheetName val="felhalm. bevétel 1)2"/>
      <sheetName val="állami tám.+ átvett pe. 1)3"/>
      <sheetName val="Önk. kiad. össz. 2"/>
      <sheetName val="Működési kiadások 2)1"/>
      <sheetName val="központi irányítás 2)1)1"/>
      <sheetName val="P. H. fejl. k. 2)2"/>
      <sheetName val="felújítás 2)3"/>
      <sheetName val="Átadott pe. 2)4"/>
      <sheetName val="Hitelek, tartalék 2)5"/>
      <sheetName val="részbenönálló int. kiad-bev 2)6"/>
      <sheetName val="középfok kiad - bev 2)7"/>
      <sheetName val="önálló int. bev - kiad. 2)8"/>
      <sheetName val="cigány kisebbség 3"/>
      <sheetName val="német kisebbség 4"/>
      <sheetName val="Kórház 5"/>
      <sheetName val="MÉRLEG 6 BEVÉTELEK"/>
      <sheetName val="MÉRLEG 6  KIADÁSOK"/>
      <sheetName val="létszám 7"/>
      <sheetName val="hitelek 2014 ig 8 "/>
      <sheetName val="eredménykimutatás 9."/>
      <sheetName val="pénzmaradvány 10."/>
      <sheetName val="mérleg 11."/>
      <sheetName val="egysz. mérleg"/>
      <sheetName val="egysz. pénzforgalmi jelentés"/>
      <sheetName val="egysz. pénzmaradvány"/>
      <sheetName val="egysz. eredménykimutatás"/>
      <sheetName val="Normatív állami hj. össz 13"/>
      <sheetName val="előlap "/>
      <sheetName val="egysz. besz. előlap"/>
      <sheetName val="tartalomjegyzék"/>
      <sheetName val="többéves kötelezettségek 11 "/>
      <sheetName val="eszk beszerzés PH"/>
      <sheetName val="Diagram1"/>
      <sheetName val="Diagram2"/>
      <sheetName val="Diagram3"/>
      <sheetName val="Diagram4"/>
      <sheetName val="Diagram5"/>
      <sheetName val="Diagram6"/>
      <sheetName val="diagram alapja"/>
      <sheetName val="korrigált saját folyó bevétel"/>
      <sheetName val="norm és kiad intézményenkén"/>
      <sheetName val="bérhordozó normatíva"/>
      <sheetName val="Diagram7"/>
      <sheetName val="hitelek öszesen"/>
      <sheetName val="9 előirányzatfelh ütemterv"/>
      <sheetName val="címrend 10"/>
      <sheetName val="értékesítésre kijelölt ing. 13"/>
      <sheetName val="közvetett támogatások 12"/>
    </sheetNames>
    <sheetDataSet>
      <sheetData sheetId="23">
        <row r="4">
          <cell r="A4" t="str">
            <v>3.</v>
          </cell>
          <cell r="B4" t="str">
            <v>Vagyonértékű jogok</v>
          </cell>
          <cell r="C4">
            <v>14997</v>
          </cell>
          <cell r="D4">
            <v>18004</v>
          </cell>
          <cell r="F4" t="str">
            <v>D.)</v>
          </cell>
          <cell r="G4" t="str">
            <v>SAJÁT TŐKE ÖSSZESEN</v>
          </cell>
          <cell r="H4">
            <v>21167830</v>
          </cell>
          <cell r="I4">
            <v>19392141</v>
          </cell>
        </row>
        <row r="5">
          <cell r="A5" t="str">
            <v>4.</v>
          </cell>
          <cell r="B5" t="str">
            <v>Szellemi termékek</v>
          </cell>
          <cell r="C5">
            <v>13839</v>
          </cell>
          <cell r="D5">
            <v>19737</v>
          </cell>
          <cell r="F5" t="str">
            <v>1.</v>
          </cell>
          <cell r="G5" t="str">
            <v>Költségvetési tartalék elszámolása</v>
          </cell>
          <cell r="H5">
            <v>82025</v>
          </cell>
          <cell r="I5">
            <v>28949</v>
          </cell>
        </row>
        <row r="6">
          <cell r="A6" t="str">
            <v>5.</v>
          </cell>
          <cell r="B6" t="str">
            <v>Egyéb immateriális javak</v>
          </cell>
          <cell r="D6">
            <v>11874</v>
          </cell>
          <cell r="G6" t="str">
            <v>  - tárgyévi költségvetési tartalék elszámolása</v>
          </cell>
          <cell r="H6">
            <v>82025</v>
          </cell>
          <cell r="I6">
            <v>324360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nk. bev. össz. 1."/>
      <sheetName val="saját bevétel 1)1"/>
      <sheetName val="felhalm. bevétel 1)2"/>
      <sheetName val="állami tám.+ átvett pe. 1)3"/>
      <sheetName val="Önk. kiad. össz. 2"/>
      <sheetName val="Működési kiadások 2)1"/>
      <sheetName val="központi irányítás 2)1)1"/>
      <sheetName val="P. H. fejl. k. 2)2"/>
      <sheetName val="felújítás 2)3"/>
      <sheetName val="Átadott pe. 2)4"/>
      <sheetName val="Hitelek, tartalék 2)5"/>
      <sheetName val="részbenönálló int. kiad-bev 2)6"/>
      <sheetName val="középfok kiad - bev 2)7"/>
      <sheetName val="önálló int. bev - kiad. 2)8"/>
      <sheetName val="Kórház 2)9"/>
      <sheetName val="részönkorm 2)10"/>
      <sheetName val="cigány kisebbség 3"/>
      <sheetName val="német kisebbség 4"/>
      <sheetName val="kistérségi társulás 5"/>
      <sheetName val="MÉRLEG 6 BEVÉTELEK"/>
      <sheetName val="MÉRLEG 6  KIADÁSOK"/>
      <sheetName val="létszám 7"/>
      <sheetName val="Normatív állami hj. össz 8"/>
      <sheetName val="eredménykimutatás 9."/>
      <sheetName val="pénzmaradvány 10."/>
      <sheetName val="mérleg 11."/>
      <sheetName val="egysz. mérleg"/>
      <sheetName val="egysz. pénzforgalmi jelentés"/>
      <sheetName val="egysz. pénzmaradvány"/>
      <sheetName val="egysz. eredménykimutatás"/>
      <sheetName val="hitelek 2014 ig 8 "/>
      <sheetName val="egysz. besz. előlap"/>
      <sheetName val="előlap"/>
      <sheetName val="305 kód bontása - felhalmozás"/>
      <sheetName val="felh kiad ECOSTAT"/>
      <sheetName val="tartásdíj mege + otthonteremtés"/>
      <sheetName val="tartalomjegyzék"/>
      <sheetName val="egysz pénzm egyeztetése"/>
      <sheetName val="diagram alapja "/>
      <sheetName val="Diagram1 "/>
      <sheetName val="Diagram2"/>
      <sheetName val="Diagram3 "/>
      <sheetName val="Diagram4 "/>
      <sheetName val="Diagram5 "/>
      <sheetName val="Diagram6 "/>
      <sheetName val="Diagram7"/>
      <sheetName val="norm és kiad intézményenkén"/>
      <sheetName val="bérhordozó normatíva"/>
      <sheetName val="lekönyvelt 80 űrlap "/>
      <sheetName val="kötvény"/>
      <sheetName val="címrend 10"/>
      <sheetName val="többéves kötelezettségek 11 "/>
      <sheetName val="módosítások kontírozása SORBAN "/>
      <sheetName val="Önk. bev. össz. 1. (2)"/>
      <sheetName val="Önk. kiad. össz. 2 (2)"/>
      <sheetName val="9 eifelhütemterv BEV"/>
      <sheetName val="9 eifelhütemterv KIAD"/>
      <sheetName val="közvetett támogatások 12"/>
      <sheetName val="értékesítésre kijelölt ing. 13"/>
      <sheetName val="étkezési hozzájárulás"/>
      <sheetName val="hitelképesség"/>
      <sheetName val="egyéb kötelezettségek (2)"/>
      <sheetName val="egyéb kötelezettségek"/>
      <sheetName val="intézm önkm saját forrás"/>
      <sheetName val="1 főre jutó támogatás"/>
      <sheetName val="Diagram12"/>
      <sheetName val="Diagram13"/>
      <sheetName val="bevételek felhasználása"/>
      <sheetName val="állami tám - szem juttatások"/>
      <sheetName val="Diagram1 (2)"/>
      <sheetName val="diagram alapja"/>
      <sheetName val="Diagram1"/>
      <sheetName val="Diagram3"/>
      <sheetName val="Diagram4"/>
      <sheetName val="Diagram5"/>
      <sheetName val="Diagram6"/>
      <sheetName val="Diagram8"/>
      <sheetName val="Diagram10"/>
    </sheetNames>
    <sheetDataSet>
      <sheetData sheetId="25">
        <row r="4">
          <cell r="A4" t="str">
            <v>3.</v>
          </cell>
          <cell r="B4" t="str">
            <v>Vagyonértékű jogok</v>
          </cell>
          <cell r="C4">
            <v>18004</v>
          </cell>
          <cell r="D4">
            <v>23997</v>
          </cell>
          <cell r="F4" t="str">
            <v>D.)</v>
          </cell>
          <cell r="G4" t="str">
            <v>SAJÁT TŐKE ÖSSZESEN</v>
          </cell>
          <cell r="H4">
            <v>19392141</v>
          </cell>
          <cell r="I4">
            <v>11332315</v>
          </cell>
        </row>
        <row r="5">
          <cell r="A5" t="str">
            <v>4.</v>
          </cell>
          <cell r="B5" t="str">
            <v>Szellemi termékek</v>
          </cell>
          <cell r="C5">
            <v>19737</v>
          </cell>
          <cell r="D5">
            <v>35637</v>
          </cell>
          <cell r="F5" t="str">
            <v>1.</v>
          </cell>
          <cell r="G5" t="str">
            <v>Költségvetési tartalék elszámolása</v>
          </cell>
          <cell r="H5">
            <v>28949</v>
          </cell>
          <cell r="I5">
            <v>6420682</v>
          </cell>
        </row>
        <row r="6">
          <cell r="A6" t="str">
            <v>6.</v>
          </cell>
          <cell r="B6" t="str">
            <v>Immateriális javakra adott előlegek</v>
          </cell>
          <cell r="C6">
            <v>11874</v>
          </cell>
          <cell r="D6">
            <v>129298</v>
          </cell>
          <cell r="G6" t="str">
            <v>  - tárgyévi költségvetési tartalék elszámolása</v>
          </cell>
          <cell r="H6">
            <v>324360</v>
          </cell>
          <cell r="I6">
            <v>6898127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. bev. össz. 1."/>
      <sheetName val="saját bevétel 1)1"/>
      <sheetName val="felhalm. bevétel 1)2"/>
      <sheetName val="állami tám.+ átvett pe. 1)3"/>
      <sheetName val="Önk. kiad. össz. 2"/>
      <sheetName val="Működési kiadások 2)1"/>
      <sheetName val="központi irányítás 2)1)1"/>
      <sheetName val="P. H. fejl. k. 2)2"/>
      <sheetName val="felújítás 2)3"/>
      <sheetName val="Átadott pe. 2)4"/>
      <sheetName val="Hitelek, tartalék 2)5"/>
      <sheetName val="részbenönálló int. kiad-bev 2)6"/>
      <sheetName val="középfok kiad - bev 2)7"/>
      <sheetName val="önálló int. bev - kiad. 2)8"/>
      <sheetName val="Kórház 2)9"/>
      <sheetName val="részönkorm 2)10"/>
      <sheetName val="cigány kisebbség 3"/>
      <sheetName val="német kisebbség 4"/>
      <sheetName val="kistérségi társulás 5"/>
      <sheetName val="MÉRLEG 6 BEVÉTELEK"/>
      <sheetName val="MÉRLEG 6  KIADÁSOK"/>
      <sheetName val="létszám 7"/>
      <sheetName val="Normatív állami hj. össz 8"/>
      <sheetName val="eredménykimutatás 9."/>
      <sheetName val="pénzmaradvány 10."/>
      <sheetName val="mérleg 11."/>
      <sheetName val="egysz. mérleg"/>
      <sheetName val="egysz. pénzforgalmi jelentés"/>
      <sheetName val="egysz. pénzmaradvány"/>
      <sheetName val="egysz. eredménykimutatás"/>
      <sheetName val="hitelek 2014 ig 8 "/>
      <sheetName val="egysz. besz. előlap"/>
      <sheetName val="előlap"/>
      <sheetName val="305 kód bontása - felhalmozás"/>
      <sheetName val="felh kiad ECOSTAT"/>
      <sheetName val="tartásdíj mege + otthonteremtés"/>
      <sheetName val="tartalomjegyzék"/>
      <sheetName val="egysz pénzm egyeztetése"/>
      <sheetName val="diagram alapja "/>
      <sheetName val="Diagram1 "/>
      <sheetName val="Diagram2"/>
      <sheetName val="Diagram3 "/>
      <sheetName val="Diagram4 "/>
      <sheetName val="Diagram5 "/>
      <sheetName val="Diagram6 "/>
      <sheetName val="Diagram7"/>
      <sheetName val="norm és kiad intézményenkén"/>
      <sheetName val="bérhordozó normatíva"/>
      <sheetName val="lekönyvelt 80 űrlap "/>
      <sheetName val="kötvény"/>
      <sheetName val="címrend 10"/>
      <sheetName val="többéves kötelezettségek 11 "/>
      <sheetName val="módosítások kontírozása SORBAN "/>
      <sheetName val="Önk. bev. össz. 1. (2)"/>
      <sheetName val="Önk. kiad. össz. 2 (2)"/>
      <sheetName val="9 eifelhütemterv BEV"/>
      <sheetName val="9 eifelhütemterv KIAD"/>
      <sheetName val="közvetett támogatások 12"/>
      <sheetName val="értékesítésre kijelölt ing. 13"/>
      <sheetName val="étkezési hozzájárulás"/>
      <sheetName val="hitelképesség"/>
      <sheetName val="egyéb kötelezettségek (2)"/>
      <sheetName val="egyéb kötelezettségek"/>
      <sheetName val="intézm önkm saját forrás"/>
      <sheetName val="1 főre jutó támogatás"/>
      <sheetName val="Diagram12"/>
      <sheetName val="Diagram13"/>
      <sheetName val="bevételek felhasználása"/>
      <sheetName val="állami tám - szem juttatások"/>
      <sheetName val="Diagram1 (2)"/>
      <sheetName val="diagram alapja"/>
      <sheetName val="Diagram1"/>
      <sheetName val="Diagram3"/>
      <sheetName val="Diagram4"/>
      <sheetName val="Diagram5"/>
      <sheetName val="Diagram6"/>
      <sheetName val="Diagram8"/>
      <sheetName val="Diagram10"/>
    </sheetNames>
    <sheetDataSet>
      <sheetData sheetId="25">
        <row r="4">
          <cell r="A4" t="str">
            <v>3.</v>
          </cell>
          <cell r="B4" t="str">
            <v>Vagyonértékű jogok</v>
          </cell>
          <cell r="C4">
            <v>18004</v>
          </cell>
          <cell r="D4">
            <v>23997</v>
          </cell>
          <cell r="F4" t="str">
            <v>D.)</v>
          </cell>
          <cell r="G4" t="str">
            <v>SAJÁT TŐKE ÖSSZESEN</v>
          </cell>
          <cell r="H4">
            <v>19392141</v>
          </cell>
          <cell r="I4">
            <v>11332315</v>
          </cell>
        </row>
        <row r="5">
          <cell r="A5" t="str">
            <v>4.</v>
          </cell>
          <cell r="B5" t="str">
            <v>Szellemi termékek</v>
          </cell>
          <cell r="C5">
            <v>19737</v>
          </cell>
          <cell r="D5">
            <v>35637</v>
          </cell>
          <cell r="F5" t="str">
            <v>1.</v>
          </cell>
          <cell r="G5" t="str">
            <v>Költségvetési tartalék elszámolása</v>
          </cell>
          <cell r="H5">
            <v>28949</v>
          </cell>
          <cell r="I5">
            <v>6420682</v>
          </cell>
        </row>
        <row r="6">
          <cell r="A6" t="str">
            <v>6.</v>
          </cell>
          <cell r="B6" t="str">
            <v>Immateriális javakra adott előlegek</v>
          </cell>
          <cell r="C6">
            <v>11874</v>
          </cell>
          <cell r="D6">
            <v>129298</v>
          </cell>
          <cell r="G6" t="str">
            <v>  - tárgyévi költségvetési tartalék elszámolása</v>
          </cell>
          <cell r="H6">
            <v>324360</v>
          </cell>
          <cell r="I6">
            <v>6898127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nk. bev. össz. 1."/>
      <sheetName val="saját bevétel 1)1"/>
      <sheetName val="felhalm. bevétel 1)2"/>
      <sheetName val="állami tám.+ átvett pe. 1)3"/>
      <sheetName val="Önk. kiad. össz. 2"/>
      <sheetName val="Működési kiadások 2)1"/>
      <sheetName val="központi irányítás 2)1)1"/>
      <sheetName val="P. H. fejl. k. 2)2"/>
      <sheetName val="felújítás 2)3"/>
      <sheetName val="Átadott pe. 2)4"/>
      <sheetName val="Hitelek, tartalék 2)5"/>
      <sheetName val="részbenönálló int. kiad-bev 2)6"/>
      <sheetName val="középfok kiad - bev 2)7"/>
      <sheetName val="önálló int. bev - kiad. 2)8"/>
      <sheetName val="Kórház 2)9"/>
      <sheetName val="részönkorm 2)10"/>
      <sheetName val="cigány kisebbség 3"/>
      <sheetName val="német kisebbség 4"/>
      <sheetName val="kistérségi társulás 5"/>
      <sheetName val="MÉRLEG 6 BEVÉTELEK"/>
      <sheetName val="MÉRLEG 6  KIADÁSOK"/>
      <sheetName val="létszám 7"/>
      <sheetName val="Normatív állami hj. össz 8"/>
      <sheetName val="eredménykimutatás 9."/>
      <sheetName val="pénzmaradvány 10."/>
      <sheetName val="mérleg 11."/>
      <sheetName val="egysz. mérleg"/>
      <sheetName val="egysz. pénzforgalmi jelentés"/>
      <sheetName val="egysz. pénzmaradvány"/>
      <sheetName val="egysz. eredménykimutatás"/>
      <sheetName val="hitelek 2014 ig 8 "/>
      <sheetName val="egysz. besz. előlap"/>
      <sheetName val="előlap"/>
      <sheetName val="305 kód bontása - felhalmozás"/>
      <sheetName val="felh kiad ECOSTAT"/>
      <sheetName val="tartásdíj mege + otthonteremtés"/>
      <sheetName val="tartalomjegyzék"/>
      <sheetName val="egysz pénzm egyeztetése"/>
      <sheetName val="diagram alapja "/>
      <sheetName val="Diagram1 "/>
      <sheetName val="Diagram2"/>
      <sheetName val="Diagram3 "/>
      <sheetName val="Diagram4 "/>
      <sheetName val="Diagram5 "/>
      <sheetName val="Diagram6 "/>
      <sheetName val="Diagram7"/>
      <sheetName val="norm és kiad intézményenkén"/>
      <sheetName val="bérhordozó normatíva"/>
      <sheetName val="lekönyvelt 80 űrlap "/>
      <sheetName val="kötvény"/>
      <sheetName val="címrend 10"/>
      <sheetName val="többéves kötelezettségek 11 "/>
      <sheetName val="módosítások kontírozása SORBAN "/>
      <sheetName val="Önk. bev. össz. 1. (2)"/>
      <sheetName val="Önk. kiad. össz. 2 (2)"/>
      <sheetName val="9 eifelhütemterv BEV"/>
      <sheetName val="9 eifelhütemterv KIAD"/>
      <sheetName val="közvetett támogatások 12"/>
      <sheetName val="értékesítésre kijelölt ing. 13"/>
      <sheetName val="étkezési hozzájárulás"/>
      <sheetName val="hitelképesség"/>
      <sheetName val="egyéb kötelezettségek (2)"/>
      <sheetName val="egyéb kötelezettségek"/>
      <sheetName val="intézm önkm saját forrás"/>
      <sheetName val="1 főre jutó támogatás"/>
      <sheetName val="Diagram12"/>
      <sheetName val="Diagram13"/>
      <sheetName val="bevételek felhasználása"/>
      <sheetName val="állami tám - szem juttatások"/>
      <sheetName val="Diagram1 (2)"/>
      <sheetName val="diagram alapja"/>
      <sheetName val="Diagram1"/>
      <sheetName val="Diagram3"/>
      <sheetName val="Diagram4"/>
      <sheetName val="Diagram5"/>
      <sheetName val="Diagram6"/>
      <sheetName val="Diagram8"/>
      <sheetName val="Diagram10"/>
    </sheetNames>
    <sheetDataSet>
      <sheetData sheetId="25">
        <row r="4">
          <cell r="A4" t="str">
            <v>3.</v>
          </cell>
          <cell r="B4" t="str">
            <v>Vagyonértékű jogok</v>
          </cell>
          <cell r="C4">
            <v>18004</v>
          </cell>
          <cell r="D4">
            <v>23997</v>
          </cell>
          <cell r="F4" t="str">
            <v>D.)</v>
          </cell>
          <cell r="G4" t="str">
            <v>SAJÁT TŐKE ÖSSZESEN</v>
          </cell>
          <cell r="H4">
            <v>19392141</v>
          </cell>
          <cell r="I4">
            <v>11332315</v>
          </cell>
        </row>
        <row r="5">
          <cell r="A5" t="str">
            <v>4.</v>
          </cell>
          <cell r="B5" t="str">
            <v>Szellemi termékek</v>
          </cell>
          <cell r="C5">
            <v>19737</v>
          </cell>
          <cell r="D5">
            <v>35637</v>
          </cell>
          <cell r="F5" t="str">
            <v>1.</v>
          </cell>
          <cell r="G5" t="str">
            <v>Költségvetési tartalék elszámolása</v>
          </cell>
          <cell r="H5">
            <v>28949</v>
          </cell>
          <cell r="I5">
            <v>6420682</v>
          </cell>
        </row>
        <row r="6">
          <cell r="A6" t="str">
            <v>6.</v>
          </cell>
          <cell r="B6" t="str">
            <v>Immateriális javakra adott előlegek</v>
          </cell>
          <cell r="C6">
            <v>11874</v>
          </cell>
          <cell r="D6">
            <v>129298</v>
          </cell>
          <cell r="G6" t="str">
            <v>  - tárgyévi költségvetési tartalék elszámolása</v>
          </cell>
          <cell r="H6">
            <v>324360</v>
          </cell>
          <cell r="I6">
            <v>6898127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rsz 12 pénzmaradványkimutatás"/>
      <sheetName val="pénzmaradvány-felhasználás 2013"/>
      <sheetName val="Német Kisebbség"/>
      <sheetName val="Cigány Kisebbség"/>
      <sheetName val="Román Kisebbség "/>
    </sheetNames>
    <sheetDataSet>
      <sheetData sheetId="0">
        <row r="23">
          <cell r="J23">
            <v>14560</v>
          </cell>
        </row>
        <row r="25">
          <cell r="J25">
            <v>-2977</v>
          </cell>
        </row>
        <row r="33">
          <cell r="J33">
            <v>11583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91"/>
  <sheetViews>
    <sheetView view="pageBreakPreview" zoomScale="120" zoomScaleSheetLayoutView="120" zoomScalePageLayoutView="0" workbookViewId="0" topLeftCell="A1">
      <selection activeCell="F97" sqref="F97"/>
    </sheetView>
  </sheetViews>
  <sheetFormatPr defaultColWidth="9.00390625" defaultRowHeight="12.75"/>
  <cols>
    <col min="1" max="1" width="49.875" style="178" customWidth="1"/>
    <col min="2" max="2" width="7.625" style="173" customWidth="1"/>
    <col min="3" max="4" width="13.875" style="179" customWidth="1"/>
    <col min="5" max="5" width="6.75390625" style="173" customWidth="1"/>
    <col min="6" max="6" width="20.75390625" style="145" customWidth="1"/>
    <col min="7" max="7" width="10.625" style="145" bestFit="1" customWidth="1"/>
    <col min="8" max="8" width="10.125" style="145" bestFit="1" customWidth="1"/>
    <col min="9" max="9" width="9.125" style="145" customWidth="1"/>
    <col min="10" max="16384" width="9.125" style="162" customWidth="1"/>
  </cols>
  <sheetData>
    <row r="1" spans="1:5" ht="12.75">
      <c r="A1" s="189" t="s">
        <v>389</v>
      </c>
      <c r="B1" s="189"/>
      <c r="C1" s="189"/>
      <c r="D1" s="189"/>
      <c r="E1" s="190"/>
    </row>
    <row r="2" spans="1:5" ht="12.75">
      <c r="A2" s="191" t="s">
        <v>390</v>
      </c>
      <c r="B2" s="191"/>
      <c r="C2" s="191"/>
      <c r="D2" s="191"/>
      <c r="E2" s="192"/>
    </row>
    <row r="3" spans="1:5" ht="12.75">
      <c r="A3" s="191" t="s">
        <v>391</v>
      </c>
      <c r="B3" s="191"/>
      <c r="C3" s="191"/>
      <c r="D3" s="191"/>
      <c r="E3" s="192"/>
    </row>
    <row r="4" spans="1:5" ht="12.75">
      <c r="A4" s="146"/>
      <c r="B4" s="147"/>
      <c r="C4" s="148"/>
      <c r="D4" s="148"/>
      <c r="E4" s="149"/>
    </row>
    <row r="5" spans="1:5" ht="12.75" customHeight="1">
      <c r="A5" s="193" t="s">
        <v>392</v>
      </c>
      <c r="B5" s="186" t="s">
        <v>393</v>
      </c>
      <c r="C5" s="150" t="s">
        <v>394</v>
      </c>
      <c r="D5" s="150" t="s">
        <v>395</v>
      </c>
      <c r="E5" s="186" t="s">
        <v>396</v>
      </c>
    </row>
    <row r="6" spans="1:5" ht="12.75" customHeight="1">
      <c r="A6" s="194"/>
      <c r="B6" s="195"/>
      <c r="C6" s="196" t="s">
        <v>397</v>
      </c>
      <c r="D6" s="196"/>
      <c r="E6" s="187"/>
    </row>
    <row r="7" spans="1:5" ht="12.75">
      <c r="A7" s="151">
        <v>1</v>
      </c>
      <c r="B7" s="150">
        <v>2</v>
      </c>
      <c r="C7" s="152">
        <v>3</v>
      </c>
      <c r="D7" s="152">
        <v>4</v>
      </c>
      <c r="E7" s="153">
        <v>5</v>
      </c>
    </row>
    <row r="8" spans="1:5" ht="13.5" customHeight="1">
      <c r="A8" s="154" t="s">
        <v>398</v>
      </c>
      <c r="B8" s="155" t="s">
        <v>399</v>
      </c>
      <c r="C8" s="156">
        <v>14360</v>
      </c>
      <c r="D8" s="156">
        <v>17377</v>
      </c>
      <c r="E8" s="157">
        <f aca="true" t="shared" si="0" ref="E8:E19">D8/C8</f>
        <v>1.2100974930362116</v>
      </c>
    </row>
    <row r="9" spans="1:5" ht="13.5" customHeight="1">
      <c r="A9" s="154" t="s">
        <v>400</v>
      </c>
      <c r="B9" s="155" t="s">
        <v>401</v>
      </c>
      <c r="C9" s="158">
        <f>C10+C31+C35</f>
        <v>1953408</v>
      </c>
      <c r="D9" s="158">
        <f>D10+D31+D35</f>
        <v>2187822</v>
      </c>
      <c r="E9" s="157">
        <f t="shared" si="0"/>
        <v>1.1200025801061528</v>
      </c>
    </row>
    <row r="10" spans="1:5" ht="13.5" customHeight="1">
      <c r="A10" s="154" t="s">
        <v>402</v>
      </c>
      <c r="B10" s="155" t="s">
        <v>403</v>
      </c>
      <c r="C10" s="156">
        <f>C11+C19</f>
        <v>1746651</v>
      </c>
      <c r="D10" s="156">
        <f>D11+D19</f>
        <v>1970846</v>
      </c>
      <c r="E10" s="157">
        <f t="shared" si="0"/>
        <v>1.1283570673248404</v>
      </c>
    </row>
    <row r="11" spans="1:5" ht="13.5" customHeight="1">
      <c r="A11" s="154" t="s">
        <v>404</v>
      </c>
      <c r="B11" s="155" t="s">
        <v>405</v>
      </c>
      <c r="C11" s="158">
        <f>C12+C13+C14+C15+C17+C16+C18</f>
        <v>367076</v>
      </c>
      <c r="D11" s="158">
        <f>D12+D13+D14+D15+D17+D16+D18</f>
        <v>367076</v>
      </c>
      <c r="E11" s="157">
        <f t="shared" si="0"/>
        <v>1</v>
      </c>
    </row>
    <row r="12" spans="1:5" ht="13.5" customHeight="1">
      <c r="A12" s="154" t="s">
        <v>406</v>
      </c>
      <c r="B12" s="155" t="s">
        <v>407</v>
      </c>
      <c r="C12" s="156">
        <f>283177</f>
        <v>283177</v>
      </c>
      <c r="D12" s="156">
        <v>283177</v>
      </c>
      <c r="E12" s="157">
        <f t="shared" si="0"/>
        <v>1</v>
      </c>
    </row>
    <row r="13" spans="1:5" ht="13.5" customHeight="1">
      <c r="A13" s="154" t="s">
        <v>408</v>
      </c>
      <c r="B13" s="155" t="s">
        <v>409</v>
      </c>
      <c r="C13" s="156">
        <f>67560</f>
        <v>67560</v>
      </c>
      <c r="D13" s="156">
        <v>67560</v>
      </c>
      <c r="E13" s="157">
        <f t="shared" si="0"/>
        <v>1</v>
      </c>
    </row>
    <row r="14" spans="1:5" ht="13.5" customHeight="1">
      <c r="A14" s="154" t="s">
        <v>410</v>
      </c>
      <c r="B14" s="155" t="s">
        <v>411</v>
      </c>
      <c r="C14" s="158">
        <v>0</v>
      </c>
      <c r="D14" s="158">
        <v>0</v>
      </c>
      <c r="E14" s="157"/>
    </row>
    <row r="15" spans="1:5" ht="13.5" customHeight="1">
      <c r="A15" s="154" t="s">
        <v>412</v>
      </c>
      <c r="B15" s="155" t="s">
        <v>413</v>
      </c>
      <c r="C15" s="156">
        <v>0</v>
      </c>
      <c r="D15" s="156">
        <v>0</v>
      </c>
      <c r="E15" s="157"/>
    </row>
    <row r="16" spans="1:8" ht="13.5" customHeight="1">
      <c r="A16" s="154" t="s">
        <v>414</v>
      </c>
      <c r="B16" s="155" t="s">
        <v>415</v>
      </c>
      <c r="C16" s="156">
        <v>0</v>
      </c>
      <c r="D16" s="156">
        <v>0</v>
      </c>
      <c r="E16" s="157"/>
      <c r="H16" s="159"/>
    </row>
    <row r="17" spans="1:6" ht="13.5" customHeight="1">
      <c r="A17" s="154" t="s">
        <v>416</v>
      </c>
      <c r="B17" s="155" t="s">
        <v>367</v>
      </c>
      <c r="C17" s="156">
        <v>16339</v>
      </c>
      <c r="D17" s="158">
        <v>16339</v>
      </c>
      <c r="E17" s="157">
        <f t="shared" si="0"/>
        <v>1</v>
      </c>
      <c r="F17" s="160"/>
    </row>
    <row r="18" spans="1:5" ht="13.5" customHeight="1">
      <c r="A18" s="154" t="s">
        <v>417</v>
      </c>
      <c r="B18" s="155" t="s">
        <v>379</v>
      </c>
      <c r="C18" s="156">
        <v>0</v>
      </c>
      <c r="D18" s="156">
        <v>0</v>
      </c>
      <c r="E18" s="157"/>
    </row>
    <row r="19" spans="1:5" ht="13.5" customHeight="1">
      <c r="A19" s="154" t="s">
        <v>418</v>
      </c>
      <c r="B19" s="155" t="s">
        <v>380</v>
      </c>
      <c r="C19" s="158">
        <f>C20+C21+C22+C23+C24+C25+C26+C27+C28+C30+C29</f>
        <v>1379575</v>
      </c>
      <c r="D19" s="158">
        <f>D20+D21+D22+D23+D24+D25+D26+D27+D28+D30+D29</f>
        <v>1603770</v>
      </c>
      <c r="E19" s="157">
        <f t="shared" si="0"/>
        <v>1.1625101933566497</v>
      </c>
    </row>
    <row r="20" spans="1:5" ht="13.5" customHeight="1">
      <c r="A20" s="154" t="s">
        <v>419</v>
      </c>
      <c r="B20" s="155" t="s">
        <v>381</v>
      </c>
      <c r="C20" s="158">
        <v>0</v>
      </c>
      <c r="D20" s="156">
        <v>154900</v>
      </c>
      <c r="E20" s="157">
        <v>0</v>
      </c>
    </row>
    <row r="21" spans="1:5" ht="13.5" customHeight="1">
      <c r="A21" s="154" t="s">
        <v>420</v>
      </c>
      <c r="B21" s="155" t="s">
        <v>382</v>
      </c>
      <c r="C21" s="161">
        <v>1006418</v>
      </c>
      <c r="D21" s="161">
        <v>1006418</v>
      </c>
      <c r="E21" s="157">
        <f>D21/C21</f>
        <v>1</v>
      </c>
    </row>
    <row r="22" spans="1:5" ht="13.5" customHeight="1">
      <c r="A22" s="154" t="s">
        <v>421</v>
      </c>
      <c r="B22" s="155" t="s">
        <v>383</v>
      </c>
      <c r="C22" s="158">
        <v>0</v>
      </c>
      <c r="D22" s="156">
        <v>0</v>
      </c>
      <c r="E22" s="157">
        <v>0</v>
      </c>
    </row>
    <row r="23" spans="1:5" ht="13.5" customHeight="1">
      <c r="A23" s="154" t="s">
        <v>422</v>
      </c>
      <c r="B23" s="155" t="s">
        <v>384</v>
      </c>
      <c r="C23" s="161">
        <v>0</v>
      </c>
      <c r="D23" s="161">
        <v>2870</v>
      </c>
      <c r="E23" s="157"/>
    </row>
    <row r="24" spans="1:5" ht="13.5" customHeight="1">
      <c r="A24" s="154" t="s">
        <v>423</v>
      </c>
      <c r="B24" s="155" t="s">
        <v>385</v>
      </c>
      <c r="C24" s="161">
        <f>220774</f>
        <v>220774</v>
      </c>
      <c r="D24" s="161">
        <v>220774</v>
      </c>
      <c r="E24" s="157">
        <f>D24/C24</f>
        <v>1</v>
      </c>
    </row>
    <row r="25" spans="1:5" ht="13.5" customHeight="1">
      <c r="A25" s="154" t="s">
        <v>424</v>
      </c>
      <c r="B25" s="155" t="s">
        <v>386</v>
      </c>
      <c r="C25" s="161">
        <v>0</v>
      </c>
      <c r="D25" s="161">
        <v>0</v>
      </c>
      <c r="E25" s="157"/>
    </row>
    <row r="26" spans="1:5" ht="13.5" customHeight="1">
      <c r="A26" s="154" t="s">
        <v>425</v>
      </c>
      <c r="B26" s="155" t="s">
        <v>387</v>
      </c>
      <c r="C26" s="158">
        <v>0</v>
      </c>
      <c r="D26" s="156">
        <v>0</v>
      </c>
      <c r="E26" s="157">
        <v>0</v>
      </c>
    </row>
    <row r="27" spans="1:5" ht="13.5" customHeight="1">
      <c r="A27" s="154" t="s">
        <v>426</v>
      </c>
      <c r="B27" s="155" t="s">
        <v>388</v>
      </c>
      <c r="C27" s="161">
        <f>128800+35992-12409</f>
        <v>152383</v>
      </c>
      <c r="D27" s="161">
        <v>218808</v>
      </c>
      <c r="E27" s="157">
        <f>D27/C27</f>
        <v>1.4359082049834955</v>
      </c>
    </row>
    <row r="28" spans="1:6" ht="13.5" customHeight="1">
      <c r="A28" s="154" t="s">
        <v>427</v>
      </c>
      <c r="B28" s="155" t="s">
        <v>428</v>
      </c>
      <c r="C28" s="161">
        <v>0</v>
      </c>
      <c r="D28" s="161">
        <v>0</v>
      </c>
      <c r="E28" s="157"/>
      <c r="F28" s="160"/>
    </row>
    <row r="29" spans="1:5" ht="13.5" customHeight="1">
      <c r="A29" s="154" t="s">
        <v>429</v>
      </c>
      <c r="B29" s="155" t="s">
        <v>430</v>
      </c>
      <c r="C29" s="158">
        <v>0</v>
      </c>
      <c r="D29" s="156">
        <v>0</v>
      </c>
      <c r="E29" s="157">
        <v>0</v>
      </c>
    </row>
    <row r="30" spans="1:5" ht="13.5" customHeight="1">
      <c r="A30" s="154" t="s">
        <v>431</v>
      </c>
      <c r="B30" s="155" t="s">
        <v>432</v>
      </c>
      <c r="C30" s="156">
        <v>0</v>
      </c>
      <c r="D30" s="156">
        <v>0</v>
      </c>
      <c r="E30" s="157"/>
    </row>
    <row r="31" spans="1:5" ht="13.5" customHeight="1">
      <c r="A31" s="154" t="s">
        <v>433</v>
      </c>
      <c r="B31" s="155" t="s">
        <v>434</v>
      </c>
      <c r="C31" s="158">
        <f>C32+C33+C34</f>
        <v>50257</v>
      </c>
      <c r="D31" s="158">
        <f>D32+D33+D34</f>
        <v>50257</v>
      </c>
      <c r="E31" s="157">
        <f aca="true" t="shared" si="1" ref="E31:E37">D31/C31</f>
        <v>1</v>
      </c>
    </row>
    <row r="32" spans="1:5" ht="13.5" customHeight="1">
      <c r="A32" s="154" t="s">
        <v>435</v>
      </c>
      <c r="B32" s="155" t="s">
        <v>436</v>
      </c>
      <c r="C32" s="156">
        <v>32334</v>
      </c>
      <c r="D32" s="156">
        <v>32334</v>
      </c>
      <c r="E32" s="157">
        <f t="shared" si="1"/>
        <v>1</v>
      </c>
    </row>
    <row r="33" spans="1:6" ht="13.5" customHeight="1">
      <c r="A33" s="154" t="s">
        <v>437</v>
      </c>
      <c r="B33" s="155" t="s">
        <v>438</v>
      </c>
      <c r="C33" s="156">
        <v>17923</v>
      </c>
      <c r="D33" s="156">
        <v>17923</v>
      </c>
      <c r="E33" s="157">
        <f t="shared" si="1"/>
        <v>1</v>
      </c>
      <c r="F33" s="160"/>
    </row>
    <row r="34" spans="1:5" ht="13.5" customHeight="1">
      <c r="A34" s="154" t="s">
        <v>439</v>
      </c>
      <c r="B34" s="155" t="s">
        <v>440</v>
      </c>
      <c r="C34" s="156">
        <v>0</v>
      </c>
      <c r="D34" s="156">
        <v>0</v>
      </c>
      <c r="E34" s="157"/>
    </row>
    <row r="35" spans="1:6" ht="13.5" customHeight="1">
      <c r="A35" s="154" t="s">
        <v>441</v>
      </c>
      <c r="B35" s="155" t="s">
        <v>442</v>
      </c>
      <c r="C35" s="156">
        <f>C39+C38+C37+C36</f>
        <v>156500</v>
      </c>
      <c r="D35" s="158">
        <f>D39+D38+D37+D36</f>
        <v>166719</v>
      </c>
      <c r="E35" s="157">
        <f t="shared" si="1"/>
        <v>1.065297124600639</v>
      </c>
      <c r="F35" s="160"/>
    </row>
    <row r="36" spans="1:7" ht="13.5" customHeight="1">
      <c r="A36" s="154" t="s">
        <v>443</v>
      </c>
      <c r="B36" s="155" t="s">
        <v>444</v>
      </c>
      <c r="C36" s="163">
        <v>145256</v>
      </c>
      <c r="D36" s="163">
        <v>157814</v>
      </c>
      <c r="E36" s="157">
        <f t="shared" si="1"/>
        <v>1.0864542600649887</v>
      </c>
      <c r="G36" s="160"/>
    </row>
    <row r="37" spans="1:5" ht="13.5" customHeight="1">
      <c r="A37" s="154" t="s">
        <v>445</v>
      </c>
      <c r="B37" s="155" t="s">
        <v>446</v>
      </c>
      <c r="C37" s="156">
        <v>11244</v>
      </c>
      <c r="D37" s="156">
        <v>8905</v>
      </c>
      <c r="E37" s="157">
        <f t="shared" si="1"/>
        <v>0.7919779437922447</v>
      </c>
    </row>
    <row r="38" spans="1:5" ht="13.5" customHeight="1">
      <c r="A38" s="154" t="s">
        <v>447</v>
      </c>
      <c r="B38" s="155" t="s">
        <v>448</v>
      </c>
      <c r="C38" s="156">
        <v>0</v>
      </c>
      <c r="D38" s="156">
        <v>0</v>
      </c>
      <c r="E38" s="157">
        <v>0</v>
      </c>
    </row>
    <row r="39" spans="1:5" ht="13.5" customHeight="1">
      <c r="A39" s="154" t="s">
        <v>449</v>
      </c>
      <c r="B39" s="155" t="s">
        <v>450</v>
      </c>
      <c r="C39" s="158">
        <v>0</v>
      </c>
      <c r="D39" s="156">
        <v>0</v>
      </c>
      <c r="E39" s="157" t="s">
        <v>451</v>
      </c>
    </row>
    <row r="40" spans="1:5" ht="13.5" customHeight="1">
      <c r="A40" s="154" t="s">
        <v>452</v>
      </c>
      <c r="B40" s="155" t="s">
        <v>453</v>
      </c>
      <c r="C40" s="158">
        <v>954</v>
      </c>
      <c r="D40" s="156">
        <v>1094</v>
      </c>
      <c r="E40" s="157">
        <f aca="true" t="shared" si="2" ref="E40:E46">D40/C40</f>
        <v>1.1467505241090146</v>
      </c>
    </row>
    <row r="41" spans="1:5" ht="13.5" customHeight="1">
      <c r="A41" s="164" t="s">
        <v>454</v>
      </c>
      <c r="B41" s="155" t="s">
        <v>455</v>
      </c>
      <c r="C41" s="156">
        <v>2870</v>
      </c>
      <c r="D41" s="156">
        <v>56599</v>
      </c>
      <c r="E41" s="157">
        <f t="shared" si="2"/>
        <v>19.720905923344947</v>
      </c>
    </row>
    <row r="42" spans="1:9" s="167" customFormat="1" ht="13.5" customHeight="1">
      <c r="A42" s="154" t="s">
        <v>456</v>
      </c>
      <c r="B42" s="155">
        <v>35</v>
      </c>
      <c r="C42" s="156">
        <f>C8+C9+C40+C41</f>
        <v>1971592</v>
      </c>
      <c r="D42" s="156">
        <f>D8+D9+D40+D41</f>
        <v>2262892</v>
      </c>
      <c r="E42" s="157">
        <f t="shared" si="2"/>
        <v>1.1477486214186303</v>
      </c>
      <c r="F42" s="165"/>
      <c r="G42" s="165"/>
      <c r="H42" s="166"/>
      <c r="I42" s="166"/>
    </row>
    <row r="43" spans="1:9" s="167" customFormat="1" ht="13.5" customHeight="1">
      <c r="A43" s="154" t="s">
        <v>457</v>
      </c>
      <c r="B43" s="155" t="s">
        <v>458</v>
      </c>
      <c r="C43" s="156">
        <v>254</v>
      </c>
      <c r="D43" s="156">
        <v>382</v>
      </c>
      <c r="E43" s="157">
        <f t="shared" si="2"/>
        <v>1.5039370078740157</v>
      </c>
      <c r="F43" s="165"/>
      <c r="G43" s="165"/>
      <c r="H43" s="165"/>
      <c r="I43" s="165"/>
    </row>
    <row r="44" spans="1:9" s="167" customFormat="1" ht="13.5" customHeight="1">
      <c r="A44" s="154" t="s">
        <v>459</v>
      </c>
      <c r="B44" s="155" t="s">
        <v>460</v>
      </c>
      <c r="C44" s="156">
        <f>C45+C46+C51+C52</f>
        <v>48386</v>
      </c>
      <c r="D44" s="156">
        <f>D45+D46+D51+D52</f>
        <v>22382</v>
      </c>
      <c r="E44" s="157">
        <f t="shared" si="2"/>
        <v>0.462571818294548</v>
      </c>
      <c r="F44" s="165"/>
      <c r="G44" s="165"/>
      <c r="H44" s="165"/>
      <c r="I44" s="165"/>
    </row>
    <row r="45" spans="1:5" ht="13.5" customHeight="1">
      <c r="A45" s="154" t="s">
        <v>461</v>
      </c>
      <c r="B45" s="155" t="s">
        <v>462</v>
      </c>
      <c r="C45" s="156">
        <v>0</v>
      </c>
      <c r="D45" s="156">
        <v>3827</v>
      </c>
      <c r="E45" s="157"/>
    </row>
    <row r="46" spans="1:6" ht="13.5" customHeight="1">
      <c r="A46" s="154" t="s">
        <v>463</v>
      </c>
      <c r="B46" s="155" t="s">
        <v>464</v>
      </c>
      <c r="C46" s="156">
        <v>48256</v>
      </c>
      <c r="D46" s="156">
        <v>2088</v>
      </c>
      <c r="E46" s="157">
        <f t="shared" si="2"/>
        <v>0.04326923076923077</v>
      </c>
      <c r="F46" s="168"/>
    </row>
    <row r="47" spans="1:7" ht="13.5" customHeight="1">
      <c r="A47" s="154" t="s">
        <v>465</v>
      </c>
      <c r="B47" s="155" t="s">
        <v>466</v>
      </c>
      <c r="C47" s="156">
        <v>0</v>
      </c>
      <c r="D47" s="169">
        <v>0</v>
      </c>
      <c r="E47" s="170">
        <v>0</v>
      </c>
      <c r="F47" s="160"/>
      <c r="G47" s="160"/>
    </row>
    <row r="48" spans="1:6" ht="13.5" customHeight="1">
      <c r="A48" s="154" t="s">
        <v>467</v>
      </c>
      <c r="B48" s="155" t="s">
        <v>468</v>
      </c>
      <c r="C48" s="156">
        <v>0</v>
      </c>
      <c r="D48" s="169">
        <v>0</v>
      </c>
      <c r="E48" s="170">
        <v>0</v>
      </c>
      <c r="F48" s="160"/>
    </row>
    <row r="49" spans="1:5" ht="13.5" customHeight="1">
      <c r="A49" s="154" t="s">
        <v>469</v>
      </c>
      <c r="B49" s="155" t="s">
        <v>470</v>
      </c>
      <c r="C49" s="156">
        <v>0</v>
      </c>
      <c r="D49" s="156">
        <v>0</v>
      </c>
      <c r="E49" s="157">
        <v>0</v>
      </c>
    </row>
    <row r="50" spans="1:7" ht="13.5" customHeight="1">
      <c r="A50" s="154" t="s">
        <v>471</v>
      </c>
      <c r="B50" s="155" t="s">
        <v>472</v>
      </c>
      <c r="C50" s="156">
        <v>0</v>
      </c>
      <c r="D50" s="169">
        <v>0</v>
      </c>
      <c r="E50" s="170">
        <v>0</v>
      </c>
      <c r="G50" s="160"/>
    </row>
    <row r="51" spans="1:5" ht="13.5" customHeight="1">
      <c r="A51" s="154" t="s">
        <v>473</v>
      </c>
      <c r="B51" s="155" t="s">
        <v>474</v>
      </c>
      <c r="C51" s="156">
        <v>130</v>
      </c>
      <c r="D51" s="156">
        <v>58</v>
      </c>
      <c r="E51" s="170">
        <f>D51/C51</f>
        <v>0.4461538461538462</v>
      </c>
    </row>
    <row r="52" spans="1:7" ht="13.5" customHeight="1">
      <c r="A52" s="154" t="s">
        <v>475</v>
      </c>
      <c r="B52" s="155" t="s">
        <v>476</v>
      </c>
      <c r="C52" s="156">
        <v>0</v>
      </c>
      <c r="D52" s="156">
        <v>16409</v>
      </c>
      <c r="E52" s="170"/>
      <c r="F52" s="160"/>
      <c r="G52" s="160"/>
    </row>
    <row r="53" spans="1:9" s="167" customFormat="1" ht="13.5" customHeight="1">
      <c r="A53" s="154" t="s">
        <v>477</v>
      </c>
      <c r="B53" s="155" t="s">
        <v>478</v>
      </c>
      <c r="C53" s="156">
        <v>0</v>
      </c>
      <c r="D53" s="156">
        <v>0</v>
      </c>
      <c r="E53" s="157">
        <v>0</v>
      </c>
      <c r="F53" s="165"/>
      <c r="G53" s="165"/>
      <c r="H53" s="165"/>
      <c r="I53" s="165"/>
    </row>
    <row r="54" spans="1:9" s="167" customFormat="1" ht="13.5" customHeight="1">
      <c r="A54" s="154" t="s">
        <v>479</v>
      </c>
      <c r="B54" s="155" t="s">
        <v>480</v>
      </c>
      <c r="C54" s="156">
        <v>38112</v>
      </c>
      <c r="D54" s="156">
        <v>11544</v>
      </c>
      <c r="E54" s="157">
        <f>D54/C54</f>
        <v>0.30289672544080604</v>
      </c>
      <c r="F54" s="166"/>
      <c r="G54" s="165"/>
      <c r="H54" s="165"/>
      <c r="I54" s="165"/>
    </row>
    <row r="55" spans="1:9" s="167" customFormat="1" ht="13.5" customHeight="1">
      <c r="A55" s="154" t="s">
        <v>481</v>
      </c>
      <c r="B55" s="155" t="s">
        <v>482</v>
      </c>
      <c r="C55" s="156">
        <v>1852</v>
      </c>
      <c r="D55" s="156">
        <v>3897</v>
      </c>
      <c r="E55" s="157">
        <f>D55/C55</f>
        <v>2.1042116630669545</v>
      </c>
      <c r="F55" s="165"/>
      <c r="G55" s="165"/>
      <c r="H55" s="165"/>
      <c r="I55" s="165"/>
    </row>
    <row r="56" spans="1:5" ht="13.5" customHeight="1">
      <c r="A56" s="154" t="s">
        <v>483</v>
      </c>
      <c r="B56" s="155" t="s">
        <v>484</v>
      </c>
      <c r="C56" s="156">
        <f>C43+C44+C53+C54+C55</f>
        <v>88604</v>
      </c>
      <c r="D56" s="156">
        <f>D43+D44+D54+D55</f>
        <v>38205</v>
      </c>
      <c r="E56" s="170">
        <f>D56/C56</f>
        <v>0.4311882082073044</v>
      </c>
    </row>
    <row r="57" spans="1:9" ht="13.5" customHeight="1">
      <c r="A57" s="164" t="s">
        <v>485</v>
      </c>
      <c r="B57" s="155" t="s">
        <v>486</v>
      </c>
      <c r="C57" s="156">
        <f>C56+C42</f>
        <v>2060196</v>
      </c>
      <c r="D57" s="156">
        <f>D56+D42</f>
        <v>2301097</v>
      </c>
      <c r="E57" s="170">
        <f>D57/C57</f>
        <v>1.1169311075256918</v>
      </c>
      <c r="H57" s="160"/>
      <c r="I57" s="160"/>
    </row>
    <row r="58" spans="1:4" ht="12.75">
      <c r="A58" s="171"/>
      <c r="B58" s="172"/>
      <c r="C58" s="167"/>
      <c r="D58" s="167"/>
    </row>
    <row r="59" spans="1:4" ht="12.75">
      <c r="A59" s="174"/>
      <c r="B59" s="172"/>
      <c r="C59" s="167"/>
      <c r="D59" s="167"/>
    </row>
    <row r="60" spans="1:5" ht="12.75" customHeight="1">
      <c r="A60" s="182" t="s">
        <v>487</v>
      </c>
      <c r="B60" s="184" t="s">
        <v>393</v>
      </c>
      <c r="C60" s="155" t="s">
        <v>394</v>
      </c>
      <c r="D60" s="155" t="s">
        <v>395</v>
      </c>
      <c r="E60" s="186" t="s">
        <v>396</v>
      </c>
    </row>
    <row r="61" spans="1:5" ht="12.75" customHeight="1">
      <c r="A61" s="183"/>
      <c r="B61" s="185"/>
      <c r="C61" s="188" t="s">
        <v>397</v>
      </c>
      <c r="D61" s="188"/>
      <c r="E61" s="187"/>
    </row>
    <row r="62" spans="1:5" s="145" customFormat="1" ht="11.25">
      <c r="A62" s="175">
        <v>1</v>
      </c>
      <c r="B62" s="155">
        <v>2</v>
      </c>
      <c r="C62" s="176">
        <v>3</v>
      </c>
      <c r="D62" s="176">
        <v>4</v>
      </c>
      <c r="E62" s="153">
        <v>5</v>
      </c>
    </row>
    <row r="63" spans="1:5" ht="13.5" customHeight="1">
      <c r="A63" s="154" t="s">
        <v>488</v>
      </c>
      <c r="B63" s="155" t="s">
        <v>489</v>
      </c>
      <c r="C63" s="158">
        <v>1479362</v>
      </c>
      <c r="D63" s="156">
        <v>1479362</v>
      </c>
      <c r="E63" s="170">
        <f>D63/C63</f>
        <v>1</v>
      </c>
    </row>
    <row r="64" spans="1:8" ht="13.5" customHeight="1">
      <c r="A64" s="154" t="s">
        <v>490</v>
      </c>
      <c r="B64" s="155" t="s">
        <v>491</v>
      </c>
      <c r="C64" s="158">
        <v>517480</v>
      </c>
      <c r="D64" s="158">
        <v>649306</v>
      </c>
      <c r="E64" s="170">
        <f>D64/C64</f>
        <v>1.254746077143078</v>
      </c>
      <c r="F64" s="160"/>
      <c r="G64" s="160"/>
      <c r="H64" s="160"/>
    </row>
    <row r="65" spans="1:7" ht="13.5" customHeight="1">
      <c r="A65" s="154" t="s">
        <v>492</v>
      </c>
      <c r="B65" s="155" t="s">
        <v>493</v>
      </c>
      <c r="C65" s="158">
        <v>0</v>
      </c>
      <c r="D65" s="156">
        <v>0</v>
      </c>
      <c r="E65" s="170"/>
      <c r="G65" s="177"/>
    </row>
    <row r="66" spans="1:8" ht="13.5" customHeight="1">
      <c r="A66" s="154" t="s">
        <v>494</v>
      </c>
      <c r="B66" s="155" t="s">
        <v>495</v>
      </c>
      <c r="C66" s="158">
        <f>SUM(C63:C65)</f>
        <v>1996842</v>
      </c>
      <c r="D66" s="158">
        <f>SUM(D63:D65)</f>
        <v>2128668</v>
      </c>
      <c r="E66" s="170">
        <f>D66/C66</f>
        <v>1.0660172412238926</v>
      </c>
      <c r="G66" s="160"/>
      <c r="H66" s="160"/>
    </row>
    <row r="67" spans="1:5" ht="24.75" customHeight="1">
      <c r="A67" s="154" t="s">
        <v>496</v>
      </c>
      <c r="B67" s="155" t="s">
        <v>497</v>
      </c>
      <c r="C67" s="158">
        <f>C68+C69</f>
        <v>36559</v>
      </c>
      <c r="D67" s="158">
        <f>D68+D69</f>
        <v>14560</v>
      </c>
      <c r="E67" s="157">
        <f>D67/C67</f>
        <v>0.39826034628955936</v>
      </c>
    </row>
    <row r="68" spans="1:8" ht="13.5" customHeight="1">
      <c r="A68" s="154" t="s">
        <v>498</v>
      </c>
      <c r="B68" s="155" t="s">
        <v>499</v>
      </c>
      <c r="C68" s="158">
        <v>36559</v>
      </c>
      <c r="D68" s="158">
        <v>14560</v>
      </c>
      <c r="E68" s="157">
        <f>D68/C68</f>
        <v>0.39826034628955936</v>
      </c>
      <c r="G68" s="160"/>
      <c r="H68" s="160"/>
    </row>
    <row r="69" spans="1:5" ht="13.5" customHeight="1">
      <c r="A69" s="154" t="s">
        <v>500</v>
      </c>
      <c r="B69" s="155" t="s">
        <v>501</v>
      </c>
      <c r="C69" s="158">
        <v>0</v>
      </c>
      <c r="D69" s="156">
        <v>0</v>
      </c>
      <c r="E69" s="157">
        <v>0</v>
      </c>
    </row>
    <row r="70" spans="1:5" ht="23.25" customHeight="1">
      <c r="A70" s="154" t="s">
        <v>502</v>
      </c>
      <c r="B70" s="155" t="s">
        <v>503</v>
      </c>
      <c r="C70" s="158">
        <v>0</v>
      </c>
      <c r="D70" s="156">
        <v>0</v>
      </c>
      <c r="E70" s="157"/>
    </row>
    <row r="71" spans="1:5" ht="23.25" customHeight="1">
      <c r="A71" s="154" t="s">
        <v>504</v>
      </c>
      <c r="B71" s="155" t="s">
        <v>505</v>
      </c>
      <c r="C71" s="158">
        <v>0</v>
      </c>
      <c r="D71" s="156">
        <v>0</v>
      </c>
      <c r="E71" s="157">
        <v>0</v>
      </c>
    </row>
    <row r="72" spans="1:7" ht="13.5" customHeight="1">
      <c r="A72" s="154" t="s">
        <v>506</v>
      </c>
      <c r="B72" s="155" t="s">
        <v>507</v>
      </c>
      <c r="C72" s="158">
        <v>0</v>
      </c>
      <c r="D72" s="156">
        <v>0</v>
      </c>
      <c r="E72" s="170"/>
      <c r="G72" s="160"/>
    </row>
    <row r="73" spans="1:5" ht="13.5" customHeight="1">
      <c r="A73" s="154" t="s">
        <v>508</v>
      </c>
      <c r="B73" s="155" t="s">
        <v>509</v>
      </c>
      <c r="C73" s="158">
        <v>0</v>
      </c>
      <c r="D73" s="156">
        <v>0</v>
      </c>
      <c r="E73" s="170"/>
    </row>
    <row r="74" spans="1:5" ht="13.5" customHeight="1">
      <c r="A74" s="154" t="s">
        <v>510</v>
      </c>
      <c r="B74" s="155" t="s">
        <v>511</v>
      </c>
      <c r="C74" s="158">
        <f>C67+C71</f>
        <v>36559</v>
      </c>
      <c r="D74" s="158">
        <f>D67+D71</f>
        <v>14560</v>
      </c>
      <c r="E74" s="170">
        <f>D74/C74</f>
        <v>0.39826034628955936</v>
      </c>
    </row>
    <row r="75" spans="1:9" s="167" customFormat="1" ht="13.5" customHeight="1">
      <c r="A75" s="154" t="s">
        <v>512</v>
      </c>
      <c r="B75" s="155" t="s">
        <v>513</v>
      </c>
      <c r="C75" s="158">
        <f>C76+C77+C78+C79</f>
        <v>9466</v>
      </c>
      <c r="D75" s="158">
        <f>D76+D77+D78+D79</f>
        <v>11496</v>
      </c>
      <c r="E75" s="157">
        <f>D75/C75</f>
        <v>1.2144517219522502</v>
      </c>
      <c r="F75" s="165"/>
      <c r="G75" s="165"/>
      <c r="H75" s="165"/>
      <c r="I75" s="165"/>
    </row>
    <row r="76" spans="1:8" ht="13.5" customHeight="1">
      <c r="A76" s="154" t="s">
        <v>514</v>
      </c>
      <c r="B76" s="155" t="s">
        <v>515</v>
      </c>
      <c r="C76" s="158">
        <v>0</v>
      </c>
      <c r="D76" s="156">
        <v>0</v>
      </c>
      <c r="E76" s="170"/>
      <c r="H76" s="160"/>
    </row>
    <row r="77" spans="1:5" ht="13.5" customHeight="1">
      <c r="A77" s="154" t="s">
        <v>516</v>
      </c>
      <c r="B77" s="155" t="s">
        <v>517</v>
      </c>
      <c r="C77" s="158">
        <v>0</v>
      </c>
      <c r="D77" s="156">
        <v>0</v>
      </c>
      <c r="E77" s="170">
        <v>0</v>
      </c>
    </row>
    <row r="78" spans="1:6" ht="13.5" customHeight="1">
      <c r="A78" s="154" t="s">
        <v>518</v>
      </c>
      <c r="B78" s="155" t="s">
        <v>519</v>
      </c>
      <c r="C78" s="158">
        <v>9466</v>
      </c>
      <c r="D78" s="156">
        <v>11496</v>
      </c>
      <c r="E78" s="170">
        <f aca="true" t="shared" si="3" ref="E78:E85">D78/C78</f>
        <v>1.2144517219522502</v>
      </c>
      <c r="F78" s="160"/>
    </row>
    <row r="79" spans="1:5" ht="13.5" customHeight="1">
      <c r="A79" s="154" t="s">
        <v>520</v>
      </c>
      <c r="B79" s="155" t="s">
        <v>521</v>
      </c>
      <c r="C79" s="158">
        <v>0</v>
      </c>
      <c r="D79" s="156">
        <v>0</v>
      </c>
      <c r="E79" s="170"/>
    </row>
    <row r="80" spans="1:9" s="167" customFormat="1" ht="25.5" customHeight="1">
      <c r="A80" s="154" t="s">
        <v>522</v>
      </c>
      <c r="B80" s="155" t="s">
        <v>523</v>
      </c>
      <c r="C80" s="158">
        <f>C81+C82+C83+C84</f>
        <v>13924</v>
      </c>
      <c r="D80" s="156">
        <f>D81+D82+D83+D84</f>
        <v>145492</v>
      </c>
      <c r="E80" s="157">
        <f t="shared" si="3"/>
        <v>10.449008905486929</v>
      </c>
      <c r="F80" s="165"/>
      <c r="G80" s="165"/>
      <c r="H80" s="165"/>
      <c r="I80" s="165"/>
    </row>
    <row r="81" spans="1:5" ht="13.5" customHeight="1">
      <c r="A81" s="154" t="s">
        <v>524</v>
      </c>
      <c r="B81" s="155" t="s">
        <v>525</v>
      </c>
      <c r="C81" s="158">
        <v>0</v>
      </c>
      <c r="D81" s="156">
        <v>0</v>
      </c>
      <c r="E81" s="170">
        <v>0</v>
      </c>
    </row>
    <row r="82" spans="1:5" ht="13.5" customHeight="1">
      <c r="A82" s="154" t="s">
        <v>526</v>
      </c>
      <c r="B82" s="155" t="s">
        <v>527</v>
      </c>
      <c r="C82" s="158">
        <v>0</v>
      </c>
      <c r="D82" s="156">
        <v>114081</v>
      </c>
      <c r="E82" s="170"/>
    </row>
    <row r="83" spans="1:5" ht="13.5" customHeight="1">
      <c r="A83" s="154" t="s">
        <v>528</v>
      </c>
      <c r="B83" s="155" t="s">
        <v>529</v>
      </c>
      <c r="C83" s="158">
        <v>9710</v>
      </c>
      <c r="D83" s="156">
        <v>3898</v>
      </c>
      <c r="E83" s="170">
        <f t="shared" si="3"/>
        <v>0.4014418125643666</v>
      </c>
    </row>
    <row r="84" spans="1:5" ht="13.5" customHeight="1">
      <c r="A84" s="154" t="s">
        <v>530</v>
      </c>
      <c r="B84" s="155" t="s">
        <v>531</v>
      </c>
      <c r="C84" s="158">
        <v>4214</v>
      </c>
      <c r="D84" s="156">
        <v>27513</v>
      </c>
      <c r="E84" s="170">
        <f t="shared" si="3"/>
        <v>6.5289511153298525</v>
      </c>
    </row>
    <row r="85" spans="1:5" ht="13.5" customHeight="1">
      <c r="A85" s="154" t="s">
        <v>532</v>
      </c>
      <c r="B85" s="155" t="s">
        <v>533</v>
      </c>
      <c r="C85" s="156">
        <v>2851</v>
      </c>
      <c r="D85" s="156">
        <v>3588</v>
      </c>
      <c r="E85" s="170">
        <f t="shared" si="3"/>
        <v>1.2585057874430026</v>
      </c>
    </row>
    <row r="86" spans="1:5" ht="13.5" customHeight="1">
      <c r="A86" s="154" t="s">
        <v>534</v>
      </c>
      <c r="B86" s="155" t="s">
        <v>535</v>
      </c>
      <c r="C86" s="158"/>
      <c r="D86" s="158"/>
      <c r="E86" s="170"/>
    </row>
    <row r="87" spans="1:5" ht="13.5" customHeight="1">
      <c r="A87" s="154" t="s">
        <v>536</v>
      </c>
      <c r="B87" s="155" t="s">
        <v>537</v>
      </c>
      <c r="C87" s="158">
        <v>0</v>
      </c>
      <c r="D87" s="158">
        <v>0</v>
      </c>
      <c r="E87" s="170">
        <v>0</v>
      </c>
    </row>
    <row r="88" spans="1:5" ht="13.5" customHeight="1">
      <c r="A88" s="154" t="s">
        <v>538</v>
      </c>
      <c r="B88" s="155" t="s">
        <v>539</v>
      </c>
      <c r="C88" s="156">
        <f>12+1175+176</f>
        <v>1363</v>
      </c>
      <c r="D88" s="156">
        <f>9047+14830+48</f>
        <v>23925</v>
      </c>
      <c r="E88" s="157">
        <v>0</v>
      </c>
    </row>
    <row r="89" spans="1:9" s="167" customFormat="1" ht="13.5" customHeight="1">
      <c r="A89" s="154" t="s">
        <v>540</v>
      </c>
      <c r="B89" s="155" t="s">
        <v>541</v>
      </c>
      <c r="C89" s="158">
        <v>3405</v>
      </c>
      <c r="D89" s="156">
        <v>881</v>
      </c>
      <c r="E89" s="157">
        <f>D89/C89</f>
        <v>0.2587371512481645</v>
      </c>
      <c r="F89" s="165"/>
      <c r="G89" s="165"/>
      <c r="H89" s="165"/>
      <c r="I89" s="165"/>
    </row>
    <row r="90" spans="1:6" ht="13.5" customHeight="1">
      <c r="A90" s="154" t="s">
        <v>542</v>
      </c>
      <c r="B90" s="155" t="s">
        <v>543</v>
      </c>
      <c r="C90" s="158">
        <f>C75+C80+C89</f>
        <v>26795</v>
      </c>
      <c r="D90" s="156">
        <f>D75+D80+D89</f>
        <v>157869</v>
      </c>
      <c r="E90" s="170">
        <f>D90/C90</f>
        <v>5.891733532375444</v>
      </c>
      <c r="F90" s="160"/>
    </row>
    <row r="91" spans="1:6" ht="13.5" customHeight="1">
      <c r="A91" s="164" t="s">
        <v>544</v>
      </c>
      <c r="B91" s="155" t="s">
        <v>545</v>
      </c>
      <c r="C91" s="158">
        <f>C66+C74+C90</f>
        <v>2060196</v>
      </c>
      <c r="D91" s="156">
        <f>D66+D74+D90</f>
        <v>2301097</v>
      </c>
      <c r="E91" s="170">
        <f>D91/C91</f>
        <v>1.1169311075256918</v>
      </c>
      <c r="F91" s="160"/>
    </row>
  </sheetData>
  <sheetProtection/>
  <mergeCells count="11">
    <mergeCell ref="A1:E1"/>
    <mergeCell ref="A2:E2"/>
    <mergeCell ref="A3:E3"/>
    <mergeCell ref="A5:A6"/>
    <mergeCell ref="B5:B6"/>
    <mergeCell ref="E5:E6"/>
    <mergeCell ref="C6:D6"/>
    <mergeCell ref="A60:A61"/>
    <mergeCell ref="B60:B61"/>
    <mergeCell ref="E60:E61"/>
    <mergeCell ref="C61:D61"/>
  </mergeCells>
  <printOptions/>
  <pageMargins left="0.8267716535433072" right="0.31496062992125984" top="0.7480314960629921" bottom="0.5905511811023623" header="0.3937007874015748" footer="0.35433070866141736"/>
  <pageSetup blackAndWhite="1" horizontalDpi="600" verticalDpi="600" orientation="portrait" paperSize="9" r:id="rId1"/>
  <headerFooter alignWithMargins="0">
    <oddHeader>&amp;R8. számú melléklet
/az adatok ezer Ft-ban/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D150"/>
  <sheetViews>
    <sheetView view="pageBreakPreview" zoomScaleSheetLayoutView="100" zoomScalePageLayoutView="0" workbookViewId="0" topLeftCell="A1">
      <selection activeCell="B30" sqref="B30"/>
    </sheetView>
  </sheetViews>
  <sheetFormatPr defaultColWidth="10.75390625" defaultRowHeight="10.5" customHeight="1"/>
  <cols>
    <col min="1" max="1" width="4.125" style="59" customWidth="1"/>
    <col min="2" max="2" width="71.125" style="3" customWidth="1"/>
    <col min="3" max="4" width="12.75390625" style="60" customWidth="1"/>
    <col min="5" max="16384" width="10.75390625" style="2" customWidth="1"/>
  </cols>
  <sheetData>
    <row r="1" spans="1:4" s="1" customFormat="1" ht="31.5" customHeight="1">
      <c r="A1" s="197" t="s">
        <v>0</v>
      </c>
      <c r="B1" s="198"/>
      <c r="C1" s="36" t="s">
        <v>1</v>
      </c>
      <c r="D1" s="37" t="s">
        <v>2</v>
      </c>
    </row>
    <row r="2" spans="1:4" s="42" customFormat="1" ht="15" customHeight="1">
      <c r="A2" s="38" t="s">
        <v>3</v>
      </c>
      <c r="B2" s="39" t="s">
        <v>4</v>
      </c>
      <c r="C2" s="40"/>
      <c r="D2" s="41"/>
    </row>
    <row r="3" spans="1:4" s="42" customFormat="1" ht="15" customHeight="1">
      <c r="A3" s="43" t="s">
        <v>5</v>
      </c>
      <c r="B3" s="44" t="s">
        <v>6</v>
      </c>
      <c r="C3" s="45">
        <v>0</v>
      </c>
      <c r="D3" s="46">
        <v>0</v>
      </c>
    </row>
    <row r="4" spans="1:4" s="42" customFormat="1" ht="15" customHeight="1">
      <c r="A4" s="43" t="s">
        <v>7</v>
      </c>
      <c r="B4" s="44" t="s">
        <v>8</v>
      </c>
      <c r="C4" s="45">
        <v>0</v>
      </c>
      <c r="D4" s="46">
        <v>0</v>
      </c>
    </row>
    <row r="5" spans="1:4" s="42" customFormat="1" ht="15" customHeight="1">
      <c r="A5" s="43" t="s">
        <v>9</v>
      </c>
      <c r="B5" s="44" t="s">
        <v>10</v>
      </c>
      <c r="C5" s="45">
        <v>509</v>
      </c>
      <c r="D5" s="46">
        <v>355</v>
      </c>
    </row>
    <row r="6" spans="1:4" s="42" customFormat="1" ht="15" customHeight="1">
      <c r="A6" s="43" t="s">
        <v>11</v>
      </c>
      <c r="B6" s="44" t="s">
        <v>12</v>
      </c>
      <c r="C6" s="45">
        <v>147</v>
      </c>
      <c r="D6" s="46">
        <v>0</v>
      </c>
    </row>
    <row r="7" spans="1:4" s="42" customFormat="1" ht="15" customHeight="1">
      <c r="A7" s="43" t="s">
        <v>13</v>
      </c>
      <c r="B7" s="44" t="s">
        <v>14</v>
      </c>
      <c r="C7" s="45">
        <v>0</v>
      </c>
      <c r="D7" s="46">
        <v>0</v>
      </c>
    </row>
    <row r="8" spans="1:4" s="42" customFormat="1" ht="15" customHeight="1">
      <c r="A8" s="43" t="s">
        <v>15</v>
      </c>
      <c r="B8" s="44" t="s">
        <v>16</v>
      </c>
      <c r="C8" s="45">
        <v>0</v>
      </c>
      <c r="D8" s="46">
        <v>0</v>
      </c>
    </row>
    <row r="9" spans="1:4" s="42" customFormat="1" ht="15" customHeight="1">
      <c r="A9" s="47" t="s">
        <v>17</v>
      </c>
      <c r="B9" s="48" t="s">
        <v>18</v>
      </c>
      <c r="C9" s="49">
        <v>656</v>
      </c>
      <c r="D9" s="50">
        <v>355</v>
      </c>
    </row>
    <row r="10" spans="1:4" s="42" customFormat="1" ht="15" customHeight="1">
      <c r="A10" s="43" t="s">
        <v>19</v>
      </c>
      <c r="B10" s="44" t="s">
        <v>20</v>
      </c>
      <c r="C10" s="45">
        <v>1583917</v>
      </c>
      <c r="D10" s="46">
        <v>1765879</v>
      </c>
    </row>
    <row r="11" spans="1:4" s="42" customFormat="1" ht="15" customHeight="1">
      <c r="A11" s="43" t="s">
        <v>21</v>
      </c>
      <c r="B11" s="44" t="s">
        <v>22</v>
      </c>
      <c r="C11" s="45">
        <v>78541</v>
      </c>
      <c r="D11" s="46">
        <v>73956</v>
      </c>
    </row>
    <row r="12" spans="1:4" s="42" customFormat="1" ht="15" customHeight="1">
      <c r="A12" s="43" t="s">
        <v>23</v>
      </c>
      <c r="B12" s="44" t="s">
        <v>24</v>
      </c>
      <c r="C12" s="45">
        <v>919</v>
      </c>
      <c r="D12" s="46">
        <v>1640</v>
      </c>
    </row>
    <row r="13" spans="1:4" s="42" customFormat="1" ht="15" customHeight="1">
      <c r="A13" s="43" t="s">
        <v>25</v>
      </c>
      <c r="B13" s="44" t="s">
        <v>26</v>
      </c>
      <c r="C13" s="45">
        <v>0</v>
      </c>
      <c r="D13" s="46">
        <v>0</v>
      </c>
    </row>
    <row r="14" spans="1:4" s="42" customFormat="1" ht="15.75" customHeight="1">
      <c r="A14" s="43" t="s">
        <v>27</v>
      </c>
      <c r="B14" s="44" t="s">
        <v>28</v>
      </c>
      <c r="C14" s="45">
        <v>14012</v>
      </c>
      <c r="D14" s="46">
        <v>591</v>
      </c>
    </row>
    <row r="15" spans="1:4" s="42" customFormat="1" ht="15" customHeight="1">
      <c r="A15" s="43" t="s">
        <v>29</v>
      </c>
      <c r="B15" s="44" t="s">
        <v>30</v>
      </c>
      <c r="C15" s="45">
        <v>0</v>
      </c>
      <c r="D15" s="46">
        <v>0</v>
      </c>
    </row>
    <row r="16" spans="1:4" s="42" customFormat="1" ht="15" customHeight="1">
      <c r="A16" s="43" t="s">
        <v>31</v>
      </c>
      <c r="B16" s="44" t="s">
        <v>32</v>
      </c>
      <c r="C16" s="45">
        <v>0</v>
      </c>
      <c r="D16" s="46">
        <v>0</v>
      </c>
    </row>
    <row r="17" spans="1:4" s="42" customFormat="1" ht="15" customHeight="1">
      <c r="A17" s="43" t="s">
        <v>33</v>
      </c>
      <c r="B17" s="44" t="s">
        <v>34</v>
      </c>
      <c r="C17" s="45">
        <v>0</v>
      </c>
      <c r="D17" s="46">
        <v>0</v>
      </c>
    </row>
    <row r="18" spans="1:4" s="42" customFormat="1" ht="15" customHeight="1">
      <c r="A18" s="47" t="s">
        <v>35</v>
      </c>
      <c r="B18" s="48" t="s">
        <v>36</v>
      </c>
      <c r="C18" s="49">
        <v>1677389</v>
      </c>
      <c r="D18" s="50">
        <v>1842066</v>
      </c>
    </row>
    <row r="19" spans="1:4" s="42" customFormat="1" ht="15" customHeight="1">
      <c r="A19" s="43" t="s">
        <v>37</v>
      </c>
      <c r="B19" s="44" t="s">
        <v>38</v>
      </c>
      <c r="C19" s="45">
        <v>954</v>
      </c>
      <c r="D19" s="46">
        <v>1094</v>
      </c>
    </row>
    <row r="20" spans="1:4" s="42" customFormat="1" ht="15" customHeight="1">
      <c r="A20" s="43" t="s">
        <v>39</v>
      </c>
      <c r="B20" s="44" t="s">
        <v>40</v>
      </c>
      <c r="C20" s="45">
        <v>0</v>
      </c>
      <c r="D20" s="46">
        <v>0</v>
      </c>
    </row>
    <row r="21" spans="1:4" s="42" customFormat="1" ht="15" customHeight="1">
      <c r="A21" s="43" t="s">
        <v>41</v>
      </c>
      <c r="B21" s="44" t="s">
        <v>42</v>
      </c>
      <c r="C21" s="45">
        <v>0</v>
      </c>
      <c r="D21" s="46">
        <v>0</v>
      </c>
    </row>
    <row r="22" spans="1:4" s="42" customFormat="1" ht="15" customHeight="1">
      <c r="A22" s="43" t="s">
        <v>43</v>
      </c>
      <c r="B22" s="44" t="s">
        <v>44</v>
      </c>
      <c r="C22" s="45">
        <v>0</v>
      </c>
      <c r="D22" s="46">
        <v>0</v>
      </c>
    </row>
    <row r="23" spans="1:4" s="42" customFormat="1" ht="15" customHeight="1">
      <c r="A23" s="43" t="s">
        <v>45</v>
      </c>
      <c r="B23" s="44" t="s">
        <v>46</v>
      </c>
      <c r="C23" s="45">
        <v>0</v>
      </c>
      <c r="D23" s="46">
        <v>0</v>
      </c>
    </row>
    <row r="24" spans="1:4" s="42" customFormat="1" ht="15" customHeight="1">
      <c r="A24" s="43" t="s">
        <v>47</v>
      </c>
      <c r="B24" s="44" t="s">
        <v>48</v>
      </c>
      <c r="C24" s="45">
        <v>0</v>
      </c>
      <c r="D24" s="46">
        <v>0</v>
      </c>
    </row>
    <row r="25" spans="1:4" s="42" customFormat="1" ht="15" customHeight="1">
      <c r="A25" s="43" t="s">
        <v>49</v>
      </c>
      <c r="B25" s="44" t="s">
        <v>50</v>
      </c>
      <c r="C25" s="45">
        <v>0</v>
      </c>
      <c r="D25" s="46">
        <v>0</v>
      </c>
    </row>
    <row r="26" spans="1:4" s="42" customFormat="1" ht="15" customHeight="1">
      <c r="A26" s="43" t="s">
        <v>51</v>
      </c>
      <c r="B26" s="44" t="s">
        <v>52</v>
      </c>
      <c r="C26" s="45">
        <v>0</v>
      </c>
      <c r="D26" s="46">
        <v>0</v>
      </c>
    </row>
    <row r="27" spans="1:4" s="42" customFormat="1" ht="15" customHeight="1">
      <c r="A27" s="43" t="s">
        <v>53</v>
      </c>
      <c r="B27" s="44" t="s">
        <v>54</v>
      </c>
      <c r="C27" s="45">
        <v>0</v>
      </c>
      <c r="D27" s="46">
        <v>0</v>
      </c>
    </row>
    <row r="28" spans="1:4" s="42" customFormat="1" ht="15" customHeight="1">
      <c r="A28" s="47" t="s">
        <v>55</v>
      </c>
      <c r="B28" s="48" t="s">
        <v>56</v>
      </c>
      <c r="C28" s="49">
        <v>954</v>
      </c>
      <c r="D28" s="50">
        <v>1094</v>
      </c>
    </row>
    <row r="29" spans="1:4" s="42" customFormat="1" ht="15" customHeight="1">
      <c r="A29" s="43" t="s">
        <v>57</v>
      </c>
      <c r="B29" s="44" t="s">
        <v>58</v>
      </c>
      <c r="C29" s="45">
        <v>2870</v>
      </c>
      <c r="D29" s="46">
        <v>0</v>
      </c>
    </row>
    <row r="30" spans="1:4" s="42" customFormat="1" ht="15" customHeight="1">
      <c r="A30" s="43" t="s">
        <v>59</v>
      </c>
      <c r="B30" s="44" t="s">
        <v>60</v>
      </c>
      <c r="C30" s="45">
        <v>0</v>
      </c>
      <c r="D30" s="46">
        <v>0</v>
      </c>
    </row>
    <row r="31" spans="1:4" s="42" customFormat="1" ht="15" customHeight="1">
      <c r="A31" s="43" t="s">
        <v>61</v>
      </c>
      <c r="B31" s="44" t="s">
        <v>62</v>
      </c>
      <c r="C31" s="45">
        <v>0</v>
      </c>
      <c r="D31" s="46">
        <v>49597</v>
      </c>
    </row>
    <row r="32" spans="1:4" s="42" customFormat="1" ht="15" customHeight="1">
      <c r="A32" s="43" t="s">
        <v>63</v>
      </c>
      <c r="B32" s="44" t="s">
        <v>64</v>
      </c>
      <c r="C32" s="45">
        <v>0</v>
      </c>
      <c r="D32" s="46">
        <v>0</v>
      </c>
    </row>
    <row r="33" spans="1:4" s="42" customFormat="1" ht="26.25" customHeight="1">
      <c r="A33" s="43" t="s">
        <v>65</v>
      </c>
      <c r="B33" s="44" t="s">
        <v>66</v>
      </c>
      <c r="C33" s="45">
        <v>0</v>
      </c>
      <c r="D33" s="46">
        <v>0</v>
      </c>
    </row>
    <row r="34" spans="1:4" s="42" customFormat="1" ht="26.25" customHeight="1">
      <c r="A34" s="47" t="s">
        <v>67</v>
      </c>
      <c r="B34" s="48" t="s">
        <v>68</v>
      </c>
      <c r="C34" s="49">
        <v>2870</v>
      </c>
      <c r="D34" s="50">
        <v>49597</v>
      </c>
    </row>
    <row r="35" spans="1:4" s="42" customFormat="1" ht="15" customHeight="1">
      <c r="A35" s="47" t="s">
        <v>69</v>
      </c>
      <c r="B35" s="51" t="s">
        <v>70</v>
      </c>
      <c r="C35" s="49">
        <v>1681869</v>
      </c>
      <c r="D35" s="49">
        <v>1893112</v>
      </c>
    </row>
    <row r="36" spans="1:4" s="42" customFormat="1" ht="17.25" customHeight="1">
      <c r="A36" s="43" t="s">
        <v>71</v>
      </c>
      <c r="B36" s="44" t="s">
        <v>72</v>
      </c>
      <c r="C36" s="45">
        <v>254</v>
      </c>
      <c r="D36" s="46">
        <v>382</v>
      </c>
    </row>
    <row r="37" spans="1:4" s="42" customFormat="1" ht="15" customHeight="1">
      <c r="A37" s="43" t="s">
        <v>73</v>
      </c>
      <c r="B37" s="44" t="s">
        <v>74</v>
      </c>
      <c r="C37" s="45">
        <v>0</v>
      </c>
      <c r="D37" s="46">
        <v>0</v>
      </c>
    </row>
    <row r="38" spans="1:4" s="42" customFormat="1" ht="15" customHeight="1">
      <c r="A38" s="43" t="s">
        <v>75</v>
      </c>
      <c r="B38" s="44" t="s">
        <v>76</v>
      </c>
      <c r="C38" s="45">
        <v>0</v>
      </c>
      <c r="D38" s="46">
        <v>0</v>
      </c>
    </row>
    <row r="39" spans="1:4" s="42" customFormat="1" ht="12.75" customHeight="1">
      <c r="A39" s="43" t="s">
        <v>77</v>
      </c>
      <c r="B39" s="44" t="s">
        <v>78</v>
      </c>
      <c r="C39" s="45">
        <v>0</v>
      </c>
      <c r="D39" s="46">
        <v>0</v>
      </c>
    </row>
    <row r="40" spans="1:4" s="42" customFormat="1" ht="26.25" customHeight="1">
      <c r="A40" s="43" t="s">
        <v>79</v>
      </c>
      <c r="B40" s="44" t="s">
        <v>80</v>
      </c>
      <c r="C40" s="45">
        <v>0</v>
      </c>
      <c r="D40" s="46">
        <v>0</v>
      </c>
    </row>
    <row r="41" spans="1:4" s="42" customFormat="1" ht="15" customHeight="1">
      <c r="A41" s="43" t="s">
        <v>81</v>
      </c>
      <c r="B41" s="44" t="s">
        <v>82</v>
      </c>
      <c r="C41" s="45">
        <v>0</v>
      </c>
      <c r="D41" s="46">
        <v>0</v>
      </c>
    </row>
    <row r="42" spans="1:4" s="42" customFormat="1" ht="15" customHeight="1">
      <c r="A42" s="47" t="s">
        <v>83</v>
      </c>
      <c r="B42" s="48" t="s">
        <v>84</v>
      </c>
      <c r="C42" s="49">
        <v>254</v>
      </c>
      <c r="D42" s="50">
        <v>382</v>
      </c>
    </row>
    <row r="43" spans="1:4" s="42" customFormat="1" ht="26.25" customHeight="1">
      <c r="A43" s="43" t="s">
        <v>85</v>
      </c>
      <c r="B43" s="44" t="s">
        <v>86</v>
      </c>
      <c r="C43" s="45">
        <v>0</v>
      </c>
      <c r="D43" s="46">
        <v>3827</v>
      </c>
    </row>
    <row r="44" spans="1:4" s="42" customFormat="1" ht="16.5" customHeight="1">
      <c r="A44" s="43" t="s">
        <v>87</v>
      </c>
      <c r="B44" s="44" t="s">
        <v>88</v>
      </c>
      <c r="C44" s="45">
        <v>48256</v>
      </c>
      <c r="D44" s="46">
        <v>2088</v>
      </c>
    </row>
    <row r="45" spans="1:4" s="42" customFormat="1" ht="16.5" customHeight="1">
      <c r="A45" s="43" t="s">
        <v>89</v>
      </c>
      <c r="B45" s="44" t="s">
        <v>90</v>
      </c>
      <c r="C45" s="45">
        <v>130</v>
      </c>
      <c r="D45" s="46">
        <v>58</v>
      </c>
    </row>
    <row r="46" spans="1:4" s="42" customFormat="1" ht="24.75" customHeight="1">
      <c r="A46" s="43" t="s">
        <v>91</v>
      </c>
      <c r="B46" s="44" t="s">
        <v>92</v>
      </c>
      <c r="C46" s="45">
        <v>0</v>
      </c>
      <c r="D46" s="46">
        <v>38</v>
      </c>
    </row>
    <row r="47" spans="1:4" s="42" customFormat="1" ht="15" customHeight="1">
      <c r="A47" s="43" t="s">
        <v>93</v>
      </c>
      <c r="B47" s="44" t="s">
        <v>94</v>
      </c>
      <c r="C47" s="45">
        <v>0</v>
      </c>
      <c r="D47" s="46">
        <v>16409</v>
      </c>
    </row>
    <row r="48" spans="1:4" s="42" customFormat="1" ht="15" customHeight="1">
      <c r="A48" s="43" t="s">
        <v>95</v>
      </c>
      <c r="B48" s="44" t="s">
        <v>96</v>
      </c>
      <c r="C48" s="45">
        <v>0</v>
      </c>
      <c r="D48" s="46">
        <v>0</v>
      </c>
    </row>
    <row r="49" spans="1:4" s="42" customFormat="1" ht="15" customHeight="1">
      <c r="A49" s="43" t="s">
        <v>97</v>
      </c>
      <c r="B49" s="44" t="s">
        <v>98</v>
      </c>
      <c r="C49" s="45">
        <v>0</v>
      </c>
      <c r="D49" s="46">
        <v>0</v>
      </c>
    </row>
    <row r="50" spans="1:4" s="42" customFormat="1" ht="15" customHeight="1">
      <c r="A50" s="43" t="s">
        <v>99</v>
      </c>
      <c r="B50" s="44" t="s">
        <v>100</v>
      </c>
      <c r="C50" s="45">
        <v>0</v>
      </c>
      <c r="D50" s="46">
        <v>0</v>
      </c>
    </row>
    <row r="51" spans="1:4" s="42" customFormat="1" ht="15" customHeight="1">
      <c r="A51" s="43" t="s">
        <v>101</v>
      </c>
      <c r="B51" s="44" t="s">
        <v>102</v>
      </c>
      <c r="C51" s="45">
        <v>0</v>
      </c>
      <c r="D51" s="46">
        <v>0</v>
      </c>
    </row>
    <row r="52" spans="1:4" s="42" customFormat="1" ht="15" customHeight="1">
      <c r="A52" s="43" t="s">
        <v>103</v>
      </c>
      <c r="B52" s="44" t="s">
        <v>104</v>
      </c>
      <c r="C52" s="45">
        <v>0</v>
      </c>
      <c r="D52" s="46">
        <v>0</v>
      </c>
    </row>
    <row r="53" spans="1:4" s="42" customFormat="1" ht="26.25" customHeight="1">
      <c r="A53" s="43" t="s">
        <v>105</v>
      </c>
      <c r="B53" s="44" t="s">
        <v>106</v>
      </c>
      <c r="C53" s="45">
        <v>0</v>
      </c>
      <c r="D53" s="46">
        <v>0</v>
      </c>
    </row>
    <row r="54" spans="1:4" s="42" customFormat="1" ht="16.5" customHeight="1">
      <c r="A54" s="52" t="s">
        <v>107</v>
      </c>
      <c r="B54" s="39" t="s">
        <v>108</v>
      </c>
      <c r="C54" s="53">
        <v>48386</v>
      </c>
      <c r="D54" s="54">
        <v>22382</v>
      </c>
    </row>
    <row r="55" spans="1:4" s="42" customFormat="1" ht="15.75" customHeight="1">
      <c r="A55" s="43" t="s">
        <v>109</v>
      </c>
      <c r="B55" s="44" t="s">
        <v>110</v>
      </c>
      <c r="C55" s="45">
        <v>0</v>
      </c>
      <c r="D55" s="46">
        <v>0</v>
      </c>
    </row>
    <row r="56" spans="1:4" s="42" customFormat="1" ht="15.75" customHeight="1">
      <c r="A56" s="43" t="s">
        <v>111</v>
      </c>
      <c r="B56" s="44" t="s">
        <v>112</v>
      </c>
      <c r="C56" s="45">
        <v>0</v>
      </c>
      <c r="D56" s="46">
        <v>0</v>
      </c>
    </row>
    <row r="57" spans="1:4" s="42" customFormat="1" ht="15.75" customHeight="1">
      <c r="A57" s="43" t="s">
        <v>113</v>
      </c>
      <c r="B57" s="44" t="s">
        <v>114</v>
      </c>
      <c r="C57" s="45">
        <v>0</v>
      </c>
      <c r="D57" s="46">
        <v>0</v>
      </c>
    </row>
    <row r="58" spans="1:4" s="42" customFormat="1" ht="27" customHeight="1">
      <c r="A58" s="43" t="s">
        <v>115</v>
      </c>
      <c r="B58" s="44" t="s">
        <v>116</v>
      </c>
      <c r="C58" s="45">
        <v>0</v>
      </c>
      <c r="D58" s="46">
        <v>0</v>
      </c>
    </row>
    <row r="59" spans="1:4" s="42" customFormat="1" ht="27" customHeight="1">
      <c r="A59" s="43" t="s">
        <v>117</v>
      </c>
      <c r="B59" s="44" t="s">
        <v>118</v>
      </c>
      <c r="C59" s="45">
        <v>0</v>
      </c>
      <c r="D59" s="46">
        <v>0</v>
      </c>
    </row>
    <row r="60" spans="1:4" s="42" customFormat="1" ht="27" customHeight="1">
      <c r="A60" s="43" t="s">
        <v>119</v>
      </c>
      <c r="B60" s="44" t="s">
        <v>120</v>
      </c>
      <c r="C60" s="45">
        <v>0</v>
      </c>
      <c r="D60" s="46">
        <v>0</v>
      </c>
    </row>
    <row r="61" spans="1:4" s="42" customFormat="1" ht="15" customHeight="1">
      <c r="A61" s="52" t="s">
        <v>121</v>
      </c>
      <c r="B61" s="39" t="s">
        <v>122</v>
      </c>
      <c r="C61" s="53">
        <v>0</v>
      </c>
      <c r="D61" s="54">
        <v>0</v>
      </c>
    </row>
    <row r="62" spans="1:4" s="42" customFormat="1" ht="15" customHeight="1">
      <c r="A62" s="43" t="s">
        <v>123</v>
      </c>
      <c r="B62" s="44" t="s">
        <v>124</v>
      </c>
      <c r="C62" s="45">
        <v>1429</v>
      </c>
      <c r="D62" s="46">
        <v>193</v>
      </c>
    </row>
    <row r="63" spans="1:4" s="42" customFormat="1" ht="15" customHeight="1">
      <c r="A63" s="43" t="s">
        <v>125</v>
      </c>
      <c r="B63" s="44" t="s">
        <v>126</v>
      </c>
      <c r="C63" s="45">
        <v>35798</v>
      </c>
      <c r="D63" s="46">
        <v>10470</v>
      </c>
    </row>
    <row r="64" spans="1:4" s="42" customFormat="1" ht="27" customHeight="1">
      <c r="A64" s="43" t="s">
        <v>127</v>
      </c>
      <c r="B64" s="44" t="s">
        <v>128</v>
      </c>
      <c r="C64" s="45">
        <v>35798</v>
      </c>
      <c r="D64" s="46">
        <v>10470</v>
      </c>
    </row>
    <row r="65" spans="1:4" s="42" customFormat="1" ht="15" customHeight="1">
      <c r="A65" s="43" t="s">
        <v>129</v>
      </c>
      <c r="B65" s="44" t="s">
        <v>130</v>
      </c>
      <c r="C65" s="45">
        <v>0</v>
      </c>
      <c r="D65" s="46">
        <v>0</v>
      </c>
    </row>
    <row r="66" spans="1:4" s="42" customFormat="1" ht="15" customHeight="1">
      <c r="A66" s="43" t="s">
        <v>131</v>
      </c>
      <c r="B66" s="44" t="s">
        <v>132</v>
      </c>
      <c r="C66" s="45">
        <v>0</v>
      </c>
      <c r="D66" s="46">
        <v>0</v>
      </c>
    </row>
    <row r="67" spans="1:4" s="42" customFormat="1" ht="15" customHeight="1">
      <c r="A67" s="43" t="s">
        <v>133</v>
      </c>
      <c r="B67" s="44" t="s">
        <v>134</v>
      </c>
      <c r="C67" s="45">
        <v>885</v>
      </c>
      <c r="D67" s="46">
        <v>881</v>
      </c>
    </row>
    <row r="68" spans="1:4" s="42" customFormat="1" ht="16.5" customHeight="1">
      <c r="A68" s="43" t="s">
        <v>135</v>
      </c>
      <c r="B68" s="44" t="s">
        <v>136</v>
      </c>
      <c r="C68" s="45">
        <v>885</v>
      </c>
      <c r="D68" s="46">
        <v>881</v>
      </c>
    </row>
    <row r="69" spans="1:4" s="42" customFormat="1" ht="15" customHeight="1">
      <c r="A69" s="43" t="s">
        <v>137</v>
      </c>
      <c r="B69" s="44" t="s">
        <v>138</v>
      </c>
      <c r="C69" s="45">
        <v>0</v>
      </c>
      <c r="D69" s="46">
        <v>0</v>
      </c>
    </row>
    <row r="70" spans="1:4" s="42" customFormat="1" ht="15" customHeight="1">
      <c r="A70" s="52" t="s">
        <v>139</v>
      </c>
      <c r="B70" s="39" t="s">
        <v>140</v>
      </c>
      <c r="C70" s="53">
        <v>38112</v>
      </c>
      <c r="D70" s="54">
        <v>11544</v>
      </c>
    </row>
    <row r="71" spans="1:4" s="42" customFormat="1" ht="20.25" customHeight="1">
      <c r="A71" s="43" t="s">
        <v>141</v>
      </c>
      <c r="B71" s="44" t="s">
        <v>142</v>
      </c>
      <c r="C71" s="45">
        <v>471</v>
      </c>
      <c r="D71" s="46">
        <v>0</v>
      </c>
    </row>
    <row r="72" spans="1:4" s="42" customFormat="1" ht="15" customHeight="1">
      <c r="A72" s="43" t="s">
        <v>143</v>
      </c>
      <c r="B72" s="44" t="s">
        <v>144</v>
      </c>
      <c r="C72" s="45">
        <v>1290</v>
      </c>
      <c r="D72" s="46">
        <v>3897</v>
      </c>
    </row>
    <row r="73" spans="1:4" s="42" customFormat="1" ht="15" customHeight="1">
      <c r="A73" s="43" t="s">
        <v>145</v>
      </c>
      <c r="B73" s="44" t="s">
        <v>146</v>
      </c>
      <c r="C73" s="45">
        <v>91</v>
      </c>
      <c r="D73" s="46">
        <v>0</v>
      </c>
    </row>
    <row r="74" spans="1:4" s="42" customFormat="1" ht="15" customHeight="1">
      <c r="A74" s="43" t="s">
        <v>147</v>
      </c>
      <c r="B74" s="44" t="s">
        <v>148</v>
      </c>
      <c r="C74" s="45">
        <v>0</v>
      </c>
      <c r="D74" s="46">
        <v>0</v>
      </c>
    </row>
    <row r="75" spans="1:4" s="42" customFormat="1" ht="15" customHeight="1">
      <c r="A75" s="52" t="s">
        <v>149</v>
      </c>
      <c r="B75" s="39" t="s">
        <v>150</v>
      </c>
      <c r="C75" s="53">
        <v>1852</v>
      </c>
      <c r="D75" s="54">
        <v>3897</v>
      </c>
    </row>
    <row r="76" spans="1:4" s="42" customFormat="1" ht="15" customHeight="1">
      <c r="A76" s="52" t="s">
        <v>151</v>
      </c>
      <c r="B76" s="39" t="s">
        <v>152</v>
      </c>
      <c r="C76" s="53">
        <v>88604</v>
      </c>
      <c r="D76" s="54">
        <v>38205</v>
      </c>
    </row>
    <row r="77" spans="1:4" s="42" customFormat="1" ht="15" customHeight="1">
      <c r="A77" s="47" t="s">
        <v>153</v>
      </c>
      <c r="B77" s="48" t="s">
        <v>154</v>
      </c>
      <c r="C77" s="49">
        <v>1770473</v>
      </c>
      <c r="D77" s="50">
        <v>1931317</v>
      </c>
    </row>
    <row r="78" spans="1:4" s="42" customFormat="1" ht="15" customHeight="1">
      <c r="A78" s="52" t="s">
        <v>3</v>
      </c>
      <c r="B78" s="39" t="s">
        <v>155</v>
      </c>
      <c r="C78" s="40"/>
      <c r="D78" s="41"/>
    </row>
    <row r="79" spans="1:4" s="42" customFormat="1" ht="15" customHeight="1">
      <c r="A79" s="43" t="s">
        <v>156</v>
      </c>
      <c r="B79" s="44" t="s">
        <v>157</v>
      </c>
      <c r="C79" s="45">
        <v>0</v>
      </c>
      <c r="D79" s="46">
        <v>0</v>
      </c>
    </row>
    <row r="80" spans="1:4" s="42" customFormat="1" ht="15" customHeight="1">
      <c r="A80" s="43" t="s">
        <v>158</v>
      </c>
      <c r="B80" s="44" t="s">
        <v>159</v>
      </c>
      <c r="C80" s="45">
        <v>1479362</v>
      </c>
      <c r="D80" s="46">
        <v>1479362</v>
      </c>
    </row>
    <row r="81" spans="1:4" s="42" customFormat="1" ht="15" customHeight="1">
      <c r="A81" s="52" t="s">
        <v>160</v>
      </c>
      <c r="B81" s="39" t="s">
        <v>161</v>
      </c>
      <c r="C81" s="53">
        <v>1479362</v>
      </c>
      <c r="D81" s="54">
        <v>1479362</v>
      </c>
    </row>
    <row r="82" spans="1:4" s="42" customFormat="1" ht="15" customHeight="1">
      <c r="A82" s="43" t="s">
        <v>162</v>
      </c>
      <c r="B82" s="44" t="s">
        <v>163</v>
      </c>
      <c r="C82" s="45">
        <v>0</v>
      </c>
      <c r="D82" s="46">
        <v>0</v>
      </c>
    </row>
    <row r="83" spans="1:4" s="42" customFormat="1" ht="15" customHeight="1">
      <c r="A83" s="43" t="s">
        <v>164</v>
      </c>
      <c r="B83" s="44" t="s">
        <v>165</v>
      </c>
      <c r="C83" s="45">
        <v>227757</v>
      </c>
      <c r="D83" s="46">
        <v>279526</v>
      </c>
    </row>
    <row r="84" spans="1:4" s="42" customFormat="1" ht="15" customHeight="1">
      <c r="A84" s="52" t="s">
        <v>166</v>
      </c>
      <c r="B84" s="39" t="s">
        <v>167</v>
      </c>
      <c r="C84" s="53">
        <v>227757</v>
      </c>
      <c r="D84" s="54">
        <v>279526</v>
      </c>
    </row>
    <row r="85" spans="1:4" s="42" customFormat="1" ht="15" customHeight="1">
      <c r="A85" s="43" t="s">
        <v>168</v>
      </c>
      <c r="B85" s="44" t="s">
        <v>169</v>
      </c>
      <c r="C85" s="45">
        <v>0</v>
      </c>
      <c r="D85" s="46">
        <v>0</v>
      </c>
    </row>
    <row r="86" spans="1:4" s="42" customFormat="1" ht="18" customHeight="1">
      <c r="A86" s="43" t="s">
        <v>170</v>
      </c>
      <c r="B86" s="44" t="s">
        <v>171</v>
      </c>
      <c r="C86" s="45">
        <v>0</v>
      </c>
      <c r="D86" s="46">
        <v>0</v>
      </c>
    </row>
    <row r="87" spans="1:4" s="42" customFormat="1" ht="18" customHeight="1">
      <c r="A87" s="47" t="s">
        <v>172</v>
      </c>
      <c r="B87" s="48" t="s">
        <v>173</v>
      </c>
      <c r="C87" s="49">
        <v>0</v>
      </c>
      <c r="D87" s="50">
        <v>0</v>
      </c>
    </row>
    <row r="88" spans="1:4" s="42" customFormat="1" ht="18" customHeight="1">
      <c r="A88" s="47" t="s">
        <v>174</v>
      </c>
      <c r="B88" s="48" t="s">
        <v>175</v>
      </c>
      <c r="C88" s="49">
        <v>1707119</v>
      </c>
      <c r="D88" s="50">
        <v>1758888</v>
      </c>
    </row>
    <row r="89" spans="1:4" s="42" customFormat="1" ht="18" customHeight="1">
      <c r="A89" s="43" t="s">
        <v>176</v>
      </c>
      <c r="B89" s="44" t="s">
        <v>177</v>
      </c>
      <c r="C89" s="45">
        <v>36559</v>
      </c>
      <c r="D89" s="46">
        <v>14560</v>
      </c>
    </row>
    <row r="90" spans="1:4" s="42" customFormat="1" ht="18" customHeight="1">
      <c r="A90" s="43" t="s">
        <v>178</v>
      </c>
      <c r="B90" s="44" t="s">
        <v>179</v>
      </c>
      <c r="C90" s="45">
        <v>36559</v>
      </c>
      <c r="D90" s="46">
        <v>14560</v>
      </c>
    </row>
    <row r="91" spans="1:4" s="42" customFormat="1" ht="18" customHeight="1">
      <c r="A91" s="43" t="s">
        <v>180</v>
      </c>
      <c r="B91" s="44" t="s">
        <v>181</v>
      </c>
      <c r="C91" s="45">
        <v>0</v>
      </c>
      <c r="D91" s="46">
        <v>0</v>
      </c>
    </row>
    <row r="92" spans="1:4" s="42" customFormat="1" ht="15" customHeight="1">
      <c r="A92" s="43" t="s">
        <v>182</v>
      </c>
      <c r="B92" s="44" t="s">
        <v>183</v>
      </c>
      <c r="C92" s="45">
        <v>0</v>
      </c>
      <c r="D92" s="46">
        <v>0</v>
      </c>
    </row>
    <row r="93" spans="1:4" s="42" customFormat="1" ht="15" customHeight="1">
      <c r="A93" s="43" t="s">
        <v>184</v>
      </c>
      <c r="B93" s="44" t="s">
        <v>185</v>
      </c>
      <c r="C93" s="45">
        <v>0</v>
      </c>
      <c r="D93" s="46">
        <v>0</v>
      </c>
    </row>
    <row r="94" spans="1:4" s="42" customFormat="1" ht="19.5" customHeight="1">
      <c r="A94" s="43" t="s">
        <v>186</v>
      </c>
      <c r="B94" s="44" t="s">
        <v>187</v>
      </c>
      <c r="C94" s="45">
        <v>0</v>
      </c>
      <c r="D94" s="46">
        <v>0</v>
      </c>
    </row>
    <row r="95" spans="1:4" s="42" customFormat="1" ht="19.5" customHeight="1">
      <c r="A95" s="43" t="s">
        <v>188</v>
      </c>
      <c r="B95" s="44" t="s">
        <v>189</v>
      </c>
      <c r="C95" s="45">
        <v>0</v>
      </c>
      <c r="D95" s="46">
        <v>0</v>
      </c>
    </row>
    <row r="96" spans="1:4" s="42" customFormat="1" ht="16.5" customHeight="1">
      <c r="A96" s="47" t="s">
        <v>190</v>
      </c>
      <c r="B96" s="51" t="s">
        <v>191</v>
      </c>
      <c r="C96" s="49">
        <v>36559</v>
      </c>
      <c r="D96" s="49">
        <v>14560</v>
      </c>
    </row>
    <row r="97" spans="1:4" s="42" customFormat="1" ht="16.5" customHeight="1">
      <c r="A97" s="43" t="s">
        <v>192</v>
      </c>
      <c r="B97" s="44" t="s">
        <v>193</v>
      </c>
      <c r="C97" s="45">
        <v>0</v>
      </c>
      <c r="D97" s="46">
        <v>0</v>
      </c>
    </row>
    <row r="98" spans="1:4" s="42" customFormat="1" ht="16.5" customHeight="1">
      <c r="A98" s="43" t="s">
        <v>194</v>
      </c>
      <c r="B98" s="44" t="s">
        <v>195</v>
      </c>
      <c r="C98" s="45">
        <v>0</v>
      </c>
      <c r="D98" s="46">
        <v>0</v>
      </c>
    </row>
    <row r="99" spans="1:4" s="42" customFormat="1" ht="16.5" customHeight="1">
      <c r="A99" s="43" t="s">
        <v>196</v>
      </c>
      <c r="B99" s="44" t="s">
        <v>197</v>
      </c>
      <c r="C99" s="45">
        <v>0</v>
      </c>
      <c r="D99" s="46">
        <v>0</v>
      </c>
    </row>
    <row r="100" spans="1:4" s="42" customFormat="1" ht="16.5" customHeight="1">
      <c r="A100" s="43" t="s">
        <v>198</v>
      </c>
      <c r="B100" s="44" t="s">
        <v>199</v>
      </c>
      <c r="C100" s="45">
        <v>0</v>
      </c>
      <c r="D100" s="46">
        <v>0</v>
      </c>
    </row>
    <row r="101" spans="1:4" s="42" customFormat="1" ht="16.5" customHeight="1">
      <c r="A101" s="43" t="s">
        <v>200</v>
      </c>
      <c r="B101" s="44" t="s">
        <v>201</v>
      </c>
      <c r="C101" s="45">
        <v>0</v>
      </c>
      <c r="D101" s="46">
        <v>0</v>
      </c>
    </row>
    <row r="102" spans="1:4" s="42" customFormat="1" ht="15" customHeight="1">
      <c r="A102" s="43" t="s">
        <v>202</v>
      </c>
      <c r="B102" s="44" t="s">
        <v>203</v>
      </c>
      <c r="C102" s="45">
        <v>0</v>
      </c>
      <c r="D102" s="46">
        <v>0</v>
      </c>
    </row>
    <row r="103" spans="1:4" s="42" customFormat="1" ht="16.5" customHeight="1">
      <c r="A103" s="47" t="s">
        <v>204</v>
      </c>
      <c r="B103" s="51" t="s">
        <v>205</v>
      </c>
      <c r="C103" s="49">
        <v>0</v>
      </c>
      <c r="D103" s="49">
        <v>0</v>
      </c>
    </row>
    <row r="104" spans="1:4" s="42" customFormat="1" ht="17.25" customHeight="1">
      <c r="A104" s="47" t="s">
        <v>206</v>
      </c>
      <c r="B104" s="51" t="s">
        <v>207</v>
      </c>
      <c r="C104" s="49">
        <v>36559</v>
      </c>
      <c r="D104" s="49">
        <v>14560</v>
      </c>
    </row>
    <row r="105" spans="1:4" s="42" customFormat="1" ht="15" customHeight="1">
      <c r="A105" s="43" t="s">
        <v>208</v>
      </c>
      <c r="B105" s="44" t="s">
        <v>209</v>
      </c>
      <c r="C105" s="45">
        <v>0</v>
      </c>
      <c r="D105" s="46">
        <v>0</v>
      </c>
    </row>
    <row r="106" spans="1:4" s="42" customFormat="1" ht="15" customHeight="1">
      <c r="A106" s="43" t="s">
        <v>210</v>
      </c>
      <c r="B106" s="44" t="s">
        <v>211</v>
      </c>
      <c r="C106" s="45">
        <v>0</v>
      </c>
      <c r="D106" s="46">
        <v>0</v>
      </c>
    </row>
    <row r="107" spans="1:4" s="42" customFormat="1" ht="15" customHeight="1">
      <c r="A107" s="43" t="s">
        <v>212</v>
      </c>
      <c r="B107" s="44" t="s">
        <v>213</v>
      </c>
      <c r="C107" s="45">
        <v>0</v>
      </c>
      <c r="D107" s="46">
        <v>0</v>
      </c>
    </row>
    <row r="108" spans="1:4" s="42" customFormat="1" ht="15" customHeight="1">
      <c r="A108" s="43" t="s">
        <v>214</v>
      </c>
      <c r="B108" s="44" t="s">
        <v>215</v>
      </c>
      <c r="C108" s="45">
        <v>9466</v>
      </c>
      <c r="D108" s="46">
        <v>11496</v>
      </c>
    </row>
    <row r="109" spans="1:4" s="42" customFormat="1" ht="15" customHeight="1">
      <c r="A109" s="43" t="s">
        <v>216</v>
      </c>
      <c r="B109" s="44" t="s">
        <v>217</v>
      </c>
      <c r="C109" s="45">
        <v>0</v>
      </c>
      <c r="D109" s="46">
        <v>0</v>
      </c>
    </row>
    <row r="110" spans="1:4" s="42" customFormat="1" ht="15" customHeight="1">
      <c r="A110" s="43" t="s">
        <v>218</v>
      </c>
      <c r="B110" s="44" t="s">
        <v>219</v>
      </c>
      <c r="C110" s="45">
        <v>0</v>
      </c>
      <c r="D110" s="46">
        <v>0</v>
      </c>
    </row>
    <row r="111" spans="1:4" s="42" customFormat="1" ht="15" customHeight="1">
      <c r="A111" s="43" t="s">
        <v>220</v>
      </c>
      <c r="B111" s="44" t="s">
        <v>221</v>
      </c>
      <c r="C111" s="45">
        <v>0</v>
      </c>
      <c r="D111" s="46">
        <v>0</v>
      </c>
    </row>
    <row r="112" spans="1:4" s="42" customFormat="1" ht="15" customHeight="1">
      <c r="A112" s="55" t="s">
        <v>222</v>
      </c>
      <c r="B112" s="56" t="s">
        <v>223</v>
      </c>
      <c r="C112" s="57">
        <v>0</v>
      </c>
      <c r="D112" s="58">
        <v>0</v>
      </c>
    </row>
    <row r="113" spans="1:4" s="42" customFormat="1" ht="24" customHeight="1">
      <c r="A113" s="47" t="s">
        <v>224</v>
      </c>
      <c r="B113" s="51" t="s">
        <v>225</v>
      </c>
      <c r="C113" s="49">
        <v>9466</v>
      </c>
      <c r="D113" s="49">
        <v>11496</v>
      </c>
    </row>
    <row r="114" spans="1:4" s="42" customFormat="1" ht="24" customHeight="1">
      <c r="A114" s="43" t="s">
        <v>226</v>
      </c>
      <c r="B114" s="44" t="s">
        <v>227</v>
      </c>
      <c r="C114" s="45">
        <v>0</v>
      </c>
      <c r="D114" s="46">
        <v>0</v>
      </c>
    </row>
    <row r="115" spans="1:4" s="42" customFormat="1" ht="29.25" customHeight="1">
      <c r="A115" s="43" t="s">
        <v>228</v>
      </c>
      <c r="B115" s="44" t="s">
        <v>229</v>
      </c>
      <c r="C115" s="45">
        <v>0</v>
      </c>
      <c r="D115" s="46">
        <v>0</v>
      </c>
    </row>
    <row r="116" spans="1:4" s="42" customFormat="1" ht="25.5" customHeight="1">
      <c r="A116" s="43" t="s">
        <v>230</v>
      </c>
      <c r="B116" s="44" t="s">
        <v>231</v>
      </c>
      <c r="C116" s="45">
        <v>0</v>
      </c>
      <c r="D116" s="46">
        <v>114081</v>
      </c>
    </row>
    <row r="117" spans="1:4" s="42" customFormat="1" ht="27" customHeight="1">
      <c r="A117" s="43" t="s">
        <v>232</v>
      </c>
      <c r="B117" s="44" t="s">
        <v>233</v>
      </c>
      <c r="C117" s="45">
        <v>0</v>
      </c>
      <c r="D117" s="46">
        <v>0</v>
      </c>
    </row>
    <row r="118" spans="1:4" s="42" customFormat="1" ht="27" customHeight="1">
      <c r="A118" s="43" t="s">
        <v>234</v>
      </c>
      <c r="B118" s="44" t="s">
        <v>235</v>
      </c>
      <c r="C118" s="45">
        <v>0</v>
      </c>
      <c r="D118" s="46">
        <v>1483</v>
      </c>
    </row>
    <row r="119" spans="1:4" s="42" customFormat="1" ht="27" customHeight="1">
      <c r="A119" s="43" t="s">
        <v>236</v>
      </c>
      <c r="B119" s="44" t="s">
        <v>237</v>
      </c>
      <c r="C119" s="45">
        <v>0</v>
      </c>
      <c r="D119" s="46">
        <v>0</v>
      </c>
    </row>
    <row r="120" spans="1:4" s="42" customFormat="1" ht="27.75" customHeight="1">
      <c r="A120" s="43" t="s">
        <v>238</v>
      </c>
      <c r="B120" s="44" t="s">
        <v>239</v>
      </c>
      <c r="C120" s="45">
        <v>0</v>
      </c>
      <c r="D120" s="46">
        <v>0</v>
      </c>
    </row>
    <row r="121" spans="1:4" s="42" customFormat="1" ht="18" customHeight="1">
      <c r="A121" s="43" t="s">
        <v>240</v>
      </c>
      <c r="B121" s="44" t="s">
        <v>241</v>
      </c>
      <c r="C121" s="45">
        <v>0</v>
      </c>
      <c r="D121" s="46">
        <v>0</v>
      </c>
    </row>
    <row r="122" spans="1:4" s="42" customFormat="1" ht="23.25" customHeight="1">
      <c r="A122" s="43" t="s">
        <v>242</v>
      </c>
      <c r="B122" s="44" t="s">
        <v>243</v>
      </c>
      <c r="C122" s="45">
        <v>0</v>
      </c>
      <c r="D122" s="46">
        <v>0</v>
      </c>
    </row>
    <row r="123" spans="1:4" s="42" customFormat="1" ht="27.75" customHeight="1">
      <c r="A123" s="43" t="s">
        <v>244</v>
      </c>
      <c r="B123" s="44" t="s">
        <v>245</v>
      </c>
      <c r="C123" s="45">
        <v>0</v>
      </c>
      <c r="D123" s="46">
        <v>0</v>
      </c>
    </row>
    <row r="124" spans="1:4" s="42" customFormat="1" ht="26.25" customHeight="1">
      <c r="A124" s="43" t="s">
        <v>246</v>
      </c>
      <c r="B124" s="44" t="s">
        <v>247</v>
      </c>
      <c r="C124" s="45">
        <v>9710</v>
      </c>
      <c r="D124" s="46">
        <v>3898</v>
      </c>
    </row>
    <row r="125" spans="1:4" s="42" customFormat="1" ht="15" customHeight="1">
      <c r="A125" s="43" t="s">
        <v>248</v>
      </c>
      <c r="B125" s="44" t="s">
        <v>249</v>
      </c>
      <c r="C125" s="45">
        <v>9710</v>
      </c>
      <c r="D125" s="46">
        <v>0</v>
      </c>
    </row>
    <row r="126" spans="1:4" s="42" customFormat="1" ht="15" customHeight="1">
      <c r="A126" s="43" t="s">
        <v>250</v>
      </c>
      <c r="B126" s="44" t="s">
        <v>251</v>
      </c>
      <c r="C126" s="45">
        <v>0</v>
      </c>
      <c r="D126" s="46">
        <v>3898</v>
      </c>
    </row>
    <row r="127" spans="1:4" s="42" customFormat="1" ht="15" customHeight="1">
      <c r="A127" s="43" t="s">
        <v>252</v>
      </c>
      <c r="B127" s="44" t="s">
        <v>253</v>
      </c>
      <c r="C127" s="45">
        <v>4214</v>
      </c>
      <c r="D127" s="46">
        <v>27513</v>
      </c>
    </row>
    <row r="128" spans="1:4" s="42" customFormat="1" ht="15" customHeight="1">
      <c r="A128" s="43" t="s">
        <v>254</v>
      </c>
      <c r="B128" s="44" t="s">
        <v>255</v>
      </c>
      <c r="C128" s="45">
        <v>0</v>
      </c>
      <c r="D128" s="46">
        <v>0</v>
      </c>
    </row>
    <row r="129" spans="1:4" s="42" customFormat="1" ht="15" customHeight="1">
      <c r="A129" s="43" t="s">
        <v>256</v>
      </c>
      <c r="B129" s="44" t="s">
        <v>257</v>
      </c>
      <c r="C129" s="45">
        <v>0</v>
      </c>
      <c r="D129" s="46">
        <v>0</v>
      </c>
    </row>
    <row r="130" spans="1:4" s="42" customFormat="1" ht="15" customHeight="1">
      <c r="A130" s="43" t="s">
        <v>258</v>
      </c>
      <c r="B130" s="44" t="s">
        <v>259</v>
      </c>
      <c r="C130" s="45">
        <v>12</v>
      </c>
      <c r="D130" s="46">
        <v>9047</v>
      </c>
    </row>
    <row r="131" spans="1:4" s="42" customFormat="1" ht="15" customHeight="1">
      <c r="A131" s="43" t="s">
        <v>260</v>
      </c>
      <c r="B131" s="44" t="s">
        <v>261</v>
      </c>
      <c r="C131" s="45">
        <v>2851</v>
      </c>
      <c r="D131" s="46">
        <v>3588</v>
      </c>
    </row>
    <row r="132" spans="1:4" s="42" customFormat="1" ht="15" customHeight="1">
      <c r="A132" s="43" t="s">
        <v>262</v>
      </c>
      <c r="B132" s="44" t="s">
        <v>263</v>
      </c>
      <c r="C132" s="45">
        <v>1175</v>
      </c>
      <c r="D132" s="46">
        <v>0</v>
      </c>
    </row>
    <row r="133" spans="1:4" s="42" customFormat="1" ht="24" customHeight="1">
      <c r="A133" s="43" t="s">
        <v>264</v>
      </c>
      <c r="B133" s="44" t="s">
        <v>265</v>
      </c>
      <c r="C133" s="45">
        <v>0</v>
      </c>
      <c r="D133" s="46">
        <v>0</v>
      </c>
    </row>
    <row r="134" spans="1:4" s="42" customFormat="1" ht="15" customHeight="1">
      <c r="A134" s="43" t="s">
        <v>266</v>
      </c>
      <c r="B134" s="44" t="s">
        <v>267</v>
      </c>
      <c r="C134" s="45">
        <v>0</v>
      </c>
      <c r="D134" s="46">
        <v>0</v>
      </c>
    </row>
    <row r="135" spans="1:4" s="42" customFormat="1" ht="15" customHeight="1">
      <c r="A135" s="43" t="s">
        <v>268</v>
      </c>
      <c r="B135" s="44" t="s">
        <v>269</v>
      </c>
      <c r="C135" s="45">
        <v>0</v>
      </c>
      <c r="D135" s="46">
        <v>0</v>
      </c>
    </row>
    <row r="136" spans="1:4" s="42" customFormat="1" ht="15.75" customHeight="1">
      <c r="A136" s="43" t="s">
        <v>270</v>
      </c>
      <c r="B136" s="44" t="s">
        <v>271</v>
      </c>
      <c r="C136" s="45">
        <v>0</v>
      </c>
      <c r="D136" s="46">
        <v>0</v>
      </c>
    </row>
    <row r="137" spans="1:4" s="42" customFormat="1" ht="25.5" customHeight="1">
      <c r="A137" s="43" t="s">
        <v>272</v>
      </c>
      <c r="B137" s="44" t="s">
        <v>273</v>
      </c>
      <c r="C137" s="45">
        <v>0</v>
      </c>
      <c r="D137" s="46">
        <v>0</v>
      </c>
    </row>
    <row r="138" spans="1:4" s="42" customFormat="1" ht="17.25" customHeight="1">
      <c r="A138" s="43" t="s">
        <v>274</v>
      </c>
      <c r="B138" s="44" t="s">
        <v>275</v>
      </c>
      <c r="C138" s="45">
        <v>176</v>
      </c>
      <c r="D138" s="46">
        <v>14830</v>
      </c>
    </row>
    <row r="139" spans="1:4" s="42" customFormat="1" ht="17.25" customHeight="1">
      <c r="A139" s="43" t="s">
        <v>276</v>
      </c>
      <c r="B139" s="44" t="s">
        <v>277</v>
      </c>
      <c r="C139" s="45">
        <v>0</v>
      </c>
      <c r="D139" s="46">
        <v>0</v>
      </c>
    </row>
    <row r="140" spans="1:4" s="42" customFormat="1" ht="17.25" customHeight="1">
      <c r="A140" s="43" t="s">
        <v>278</v>
      </c>
      <c r="B140" s="44" t="s">
        <v>279</v>
      </c>
      <c r="C140" s="45">
        <v>0</v>
      </c>
      <c r="D140" s="46">
        <v>48</v>
      </c>
    </row>
    <row r="141" spans="1:4" s="42" customFormat="1" ht="17.25" customHeight="1">
      <c r="A141" s="47" t="s">
        <v>280</v>
      </c>
      <c r="B141" s="51" t="s">
        <v>281</v>
      </c>
      <c r="C141" s="49">
        <v>13924</v>
      </c>
      <c r="D141" s="49">
        <v>145492</v>
      </c>
    </row>
    <row r="142" spans="1:4" s="42" customFormat="1" ht="17.25" customHeight="1">
      <c r="A142" s="43" t="s">
        <v>282</v>
      </c>
      <c r="B142" s="44" t="s">
        <v>283</v>
      </c>
      <c r="C142" s="45">
        <v>1260</v>
      </c>
      <c r="D142" s="46">
        <v>0</v>
      </c>
    </row>
    <row r="143" spans="1:4" s="42" customFormat="1" ht="17.25" customHeight="1">
      <c r="A143" s="43" t="s">
        <v>284</v>
      </c>
      <c r="B143" s="44" t="s">
        <v>285</v>
      </c>
      <c r="C143" s="45">
        <v>1260</v>
      </c>
      <c r="D143" s="46">
        <v>0</v>
      </c>
    </row>
    <row r="144" spans="1:4" s="42" customFormat="1" ht="15.75" customHeight="1">
      <c r="A144" s="43" t="s">
        <v>286</v>
      </c>
      <c r="B144" s="44" t="s">
        <v>287</v>
      </c>
      <c r="C144" s="45">
        <v>0</v>
      </c>
      <c r="D144" s="46">
        <v>0</v>
      </c>
    </row>
    <row r="145" spans="1:4" s="42" customFormat="1" ht="15.75" customHeight="1">
      <c r="A145" s="43" t="s">
        <v>288</v>
      </c>
      <c r="B145" s="44" t="s">
        <v>289</v>
      </c>
      <c r="C145" s="45">
        <v>885</v>
      </c>
      <c r="D145" s="46">
        <v>881</v>
      </c>
    </row>
    <row r="146" spans="1:4" s="42" customFormat="1" ht="16.5" customHeight="1">
      <c r="A146" s="43" t="s">
        <v>290</v>
      </c>
      <c r="B146" s="44" t="s">
        <v>291</v>
      </c>
      <c r="C146" s="45">
        <v>878</v>
      </c>
      <c r="D146" s="46">
        <v>878</v>
      </c>
    </row>
    <row r="147" spans="1:4" ht="14.25" customHeight="1">
      <c r="A147" s="43" t="s">
        <v>292</v>
      </c>
      <c r="B147" s="44" t="s">
        <v>293</v>
      </c>
      <c r="C147" s="45">
        <v>0</v>
      </c>
      <c r="D147" s="46">
        <v>0</v>
      </c>
    </row>
    <row r="148" spans="1:4" ht="16.5" customHeight="1">
      <c r="A148" s="47" t="s">
        <v>294</v>
      </c>
      <c r="B148" s="51" t="s">
        <v>295</v>
      </c>
      <c r="C148" s="49">
        <v>3405</v>
      </c>
      <c r="D148" s="49">
        <v>881</v>
      </c>
    </row>
    <row r="149" spans="1:4" ht="16.5" customHeight="1">
      <c r="A149" s="47" t="s">
        <v>296</v>
      </c>
      <c r="B149" s="51" t="s">
        <v>297</v>
      </c>
      <c r="C149" s="49">
        <v>26795</v>
      </c>
      <c r="D149" s="49">
        <v>157869</v>
      </c>
    </row>
    <row r="150" spans="1:4" ht="16.5" customHeight="1">
      <c r="A150" s="47" t="s">
        <v>298</v>
      </c>
      <c r="B150" s="48" t="s">
        <v>299</v>
      </c>
      <c r="C150" s="49">
        <v>1770473</v>
      </c>
      <c r="D150" s="50">
        <v>1931317</v>
      </c>
    </row>
  </sheetData>
  <sheetProtection/>
  <mergeCells count="1">
    <mergeCell ref="A1:B1"/>
  </mergeCells>
  <printOptions horizontalCentered="1"/>
  <pageMargins left="0.7086614173228347" right="0.3937007874015748" top="1.3385826771653544" bottom="0.5905511811023623" header="0.3937007874015748" footer="0.15748031496062992"/>
  <pageSetup horizontalDpi="300" verticalDpi="300" orientation="portrait" paperSize="9" scale="90" r:id="rId1"/>
  <headerFooter alignWithMargins="0">
    <oddHeader>&amp;C&amp;"Century Schoolbook CE,Félkövér"&amp;11
Mártély Község Önkormányzat
 2013. évi könyvviteli mérlege&amp;R9. sz. melléklet&amp;8
az adatok ezer Ft-ban
&amp;"Arial CE,Normál"&amp;10
</oddHeader>
    <oddFooter>&amp;C&amp;P. oldal</oddFooter>
  </headerFooter>
  <rowBreaks count="3" manualBreakCount="3">
    <brk id="42" max="3" man="1"/>
    <brk id="77" max="3" man="1"/>
    <brk id="11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41"/>
  <sheetViews>
    <sheetView tabSelected="1" view="pageBreakPreview" zoomScale="80" zoomScaleSheetLayoutView="80" zoomScalePageLayoutView="0" workbookViewId="0" topLeftCell="A1">
      <pane xSplit="1" ySplit="2" topLeftCell="B3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A1" sqref="A1:IV16384"/>
    </sheetView>
  </sheetViews>
  <sheetFormatPr defaultColWidth="10.75390625" defaultRowHeight="12.75"/>
  <cols>
    <col min="1" max="1" width="64.75390625" style="33" customWidth="1"/>
    <col min="2" max="7" width="10.625" style="34" customWidth="1"/>
    <col min="8" max="8" width="1.75390625" style="21" customWidth="1"/>
    <col min="9" max="10" width="11.875" style="35" customWidth="1"/>
    <col min="11" max="11" width="9.75390625" style="34" customWidth="1"/>
    <col min="12" max="13" width="11.125" style="34" customWidth="1"/>
    <col min="14" max="15" width="10.75390625" style="24" customWidth="1"/>
    <col min="16" max="16" width="10.75390625" style="25" customWidth="1"/>
    <col min="17" max="16384" width="10.75390625" style="25" customWidth="1"/>
  </cols>
  <sheetData>
    <row r="1" spans="1:15" s="8" customFormat="1" ht="42" customHeight="1">
      <c r="A1" s="203" t="s">
        <v>0</v>
      </c>
      <c r="B1" s="201" t="s">
        <v>342</v>
      </c>
      <c r="C1" s="202"/>
      <c r="D1" s="201" t="s">
        <v>343</v>
      </c>
      <c r="E1" s="202"/>
      <c r="F1" s="201" t="s">
        <v>344</v>
      </c>
      <c r="G1" s="202"/>
      <c r="H1" s="4"/>
      <c r="I1" s="199" t="s">
        <v>300</v>
      </c>
      <c r="J1" s="200"/>
      <c r="K1" s="5"/>
      <c r="L1" s="6" t="s">
        <v>345</v>
      </c>
      <c r="M1" s="6"/>
      <c r="N1" s="7"/>
      <c r="O1" s="7"/>
    </row>
    <row r="2" spans="1:15" s="19" customFormat="1" ht="17.25" customHeight="1">
      <c r="A2" s="180"/>
      <c r="B2" s="9" t="s">
        <v>301</v>
      </c>
      <c r="C2" s="10" t="s">
        <v>302</v>
      </c>
      <c r="D2" s="9" t="s">
        <v>301</v>
      </c>
      <c r="E2" s="10" t="s">
        <v>302</v>
      </c>
      <c r="F2" s="11" t="s">
        <v>301</v>
      </c>
      <c r="G2" s="11" t="s">
        <v>302</v>
      </c>
      <c r="H2" s="12"/>
      <c r="I2" s="13" t="s">
        <v>301</v>
      </c>
      <c r="J2" s="14" t="s">
        <v>302</v>
      </c>
      <c r="K2" s="15"/>
      <c r="L2" s="16" t="s">
        <v>301</v>
      </c>
      <c r="M2" s="17" t="s">
        <v>302</v>
      </c>
      <c r="N2" s="18"/>
      <c r="O2" s="18"/>
    </row>
    <row r="3" spans="1:15" ht="15.75" customHeight="1">
      <c r="A3" s="20" t="s">
        <v>303</v>
      </c>
      <c r="B3" s="61">
        <v>0</v>
      </c>
      <c r="C3" s="62">
        <v>0</v>
      </c>
      <c r="D3" s="61">
        <v>0</v>
      </c>
      <c r="E3" s="62">
        <v>0</v>
      </c>
      <c r="F3" s="61">
        <v>0</v>
      </c>
      <c r="G3" s="62">
        <v>0</v>
      </c>
      <c r="H3" s="63"/>
      <c r="I3" s="64">
        <f>B3+F3+D3</f>
        <v>0</v>
      </c>
      <c r="J3" s="65">
        <f>C3+G3+E3</f>
        <v>0</v>
      </c>
      <c r="K3" s="22"/>
      <c r="L3" s="23">
        <v>0</v>
      </c>
      <c r="M3" s="23">
        <v>0</v>
      </c>
      <c r="N3" s="24">
        <f>I3-L3</f>
        <v>0</v>
      </c>
      <c r="O3" s="24">
        <f>J3-M3</f>
        <v>0</v>
      </c>
    </row>
    <row r="4" spans="1:15" ht="30" customHeight="1">
      <c r="A4" s="20" t="s">
        <v>304</v>
      </c>
      <c r="B4" s="66">
        <v>35639</v>
      </c>
      <c r="C4" s="67">
        <v>10417</v>
      </c>
      <c r="D4" s="66">
        <v>20</v>
      </c>
      <c r="E4" s="67">
        <v>42</v>
      </c>
      <c r="F4" s="66">
        <v>139</v>
      </c>
      <c r="G4" s="67">
        <v>11</v>
      </c>
      <c r="H4" s="63"/>
      <c r="I4" s="64">
        <f aca="true" t="shared" si="0" ref="I4:I41">B4+F4+D4</f>
        <v>35798</v>
      </c>
      <c r="J4" s="65">
        <f aca="true" t="shared" si="1" ref="J4:J41">C4+G4+E4</f>
        <v>10470</v>
      </c>
      <c r="K4" s="22"/>
      <c r="L4" s="23">
        <v>35798</v>
      </c>
      <c r="M4" s="23">
        <v>10470</v>
      </c>
      <c r="N4" s="24">
        <f aca="true" t="shared" si="2" ref="N4:O41">I4-L4</f>
        <v>0</v>
      </c>
      <c r="O4" s="24">
        <f t="shared" si="2"/>
        <v>0</v>
      </c>
    </row>
    <row r="5" spans="1:15" s="26" customFormat="1" ht="17.25" customHeight="1">
      <c r="A5" s="20" t="s">
        <v>305</v>
      </c>
      <c r="B5" s="66">
        <v>1429</v>
      </c>
      <c r="C5" s="67">
        <v>69</v>
      </c>
      <c r="D5" s="66">
        <v>0</v>
      </c>
      <c r="E5" s="67">
        <v>13</v>
      </c>
      <c r="F5" s="66">
        <v>0</v>
      </c>
      <c r="G5" s="67">
        <v>111</v>
      </c>
      <c r="H5" s="68"/>
      <c r="I5" s="64">
        <f t="shared" si="0"/>
        <v>1429</v>
      </c>
      <c r="J5" s="65">
        <f t="shared" si="1"/>
        <v>193</v>
      </c>
      <c r="K5" s="22"/>
      <c r="L5" s="23">
        <v>1429</v>
      </c>
      <c r="M5" s="23">
        <v>193</v>
      </c>
      <c r="N5" s="24">
        <f t="shared" si="2"/>
        <v>0</v>
      </c>
      <c r="O5" s="24">
        <f t="shared" si="2"/>
        <v>0</v>
      </c>
    </row>
    <row r="6" spans="1:15" ht="21.75" customHeight="1">
      <c r="A6" s="27" t="s">
        <v>306</v>
      </c>
      <c r="B6" s="69">
        <v>37068</v>
      </c>
      <c r="C6" s="70">
        <v>10486</v>
      </c>
      <c r="D6" s="69">
        <v>20</v>
      </c>
      <c r="E6" s="70">
        <v>55</v>
      </c>
      <c r="F6" s="69">
        <v>139</v>
      </c>
      <c r="G6" s="70">
        <v>122</v>
      </c>
      <c r="H6" s="63"/>
      <c r="I6" s="64">
        <f t="shared" si="0"/>
        <v>37227</v>
      </c>
      <c r="J6" s="65">
        <f t="shared" si="1"/>
        <v>10663</v>
      </c>
      <c r="K6" s="22"/>
      <c r="L6" s="28">
        <v>37227</v>
      </c>
      <c r="M6" s="28">
        <v>10663</v>
      </c>
      <c r="N6" s="24">
        <f t="shared" si="2"/>
        <v>0</v>
      </c>
      <c r="O6" s="24">
        <f t="shared" si="2"/>
        <v>0</v>
      </c>
    </row>
    <row r="7" spans="1:15" ht="15.75" customHeight="1">
      <c r="A7" s="20" t="s">
        <v>307</v>
      </c>
      <c r="B7" s="66">
        <v>0</v>
      </c>
      <c r="C7" s="67">
        <v>0</v>
      </c>
      <c r="D7" s="66">
        <v>0</v>
      </c>
      <c r="E7" s="67">
        <v>0</v>
      </c>
      <c r="F7" s="66">
        <v>0</v>
      </c>
      <c r="G7" s="67">
        <v>0</v>
      </c>
      <c r="H7" s="63"/>
      <c r="I7" s="64">
        <f t="shared" si="0"/>
        <v>0</v>
      </c>
      <c r="J7" s="65">
        <f t="shared" si="1"/>
        <v>0</v>
      </c>
      <c r="K7" s="22"/>
      <c r="L7" s="23">
        <v>0</v>
      </c>
      <c r="M7" s="23">
        <v>0</v>
      </c>
      <c r="N7" s="24">
        <f t="shared" si="2"/>
        <v>0</v>
      </c>
      <c r="O7" s="24">
        <f t="shared" si="2"/>
        <v>0</v>
      </c>
    </row>
    <row r="8" spans="1:15" ht="28.5" customHeight="1">
      <c r="A8" s="20" t="s">
        <v>308</v>
      </c>
      <c r="B8" s="66">
        <v>0</v>
      </c>
      <c r="C8" s="67">
        <v>0</v>
      </c>
      <c r="D8" s="66">
        <v>0</v>
      </c>
      <c r="E8" s="67">
        <v>0</v>
      </c>
      <c r="F8" s="66">
        <v>0</v>
      </c>
      <c r="G8" s="67">
        <v>0</v>
      </c>
      <c r="H8" s="63"/>
      <c r="I8" s="64">
        <f t="shared" si="0"/>
        <v>0</v>
      </c>
      <c r="J8" s="65">
        <f t="shared" si="1"/>
        <v>0</v>
      </c>
      <c r="K8" s="22"/>
      <c r="L8" s="23">
        <v>0</v>
      </c>
      <c r="M8" s="23">
        <v>0</v>
      </c>
      <c r="N8" s="24">
        <f t="shared" si="2"/>
        <v>0</v>
      </c>
      <c r="O8" s="24">
        <f t="shared" si="2"/>
        <v>0</v>
      </c>
    </row>
    <row r="9" spans="1:15" ht="15.75" customHeight="1">
      <c r="A9" s="27" t="s">
        <v>309</v>
      </c>
      <c r="B9" s="71">
        <v>0</v>
      </c>
      <c r="C9" s="72">
        <v>0</v>
      </c>
      <c r="D9" s="71">
        <v>0</v>
      </c>
      <c r="E9" s="72">
        <v>0</v>
      </c>
      <c r="F9" s="71">
        <v>0</v>
      </c>
      <c r="G9" s="72">
        <v>0</v>
      </c>
      <c r="H9" s="63"/>
      <c r="I9" s="64">
        <f t="shared" si="0"/>
        <v>0</v>
      </c>
      <c r="J9" s="65">
        <f t="shared" si="1"/>
        <v>0</v>
      </c>
      <c r="K9" s="22"/>
      <c r="L9" s="28">
        <v>0</v>
      </c>
      <c r="M9" s="28">
        <v>0</v>
      </c>
      <c r="N9" s="24">
        <f t="shared" si="2"/>
        <v>0</v>
      </c>
      <c r="O9" s="24">
        <f t="shared" si="2"/>
        <v>0</v>
      </c>
    </row>
    <row r="10" spans="1:15" ht="15.75" customHeight="1">
      <c r="A10" s="29" t="s">
        <v>310</v>
      </c>
      <c r="B10" s="73">
        <v>471</v>
      </c>
      <c r="C10" s="74">
        <v>0</v>
      </c>
      <c r="D10" s="73">
        <v>0</v>
      </c>
      <c r="E10" s="74">
        <v>0</v>
      </c>
      <c r="F10" s="73">
        <v>0</v>
      </c>
      <c r="G10" s="74">
        <v>0</v>
      </c>
      <c r="H10" s="63"/>
      <c r="I10" s="64">
        <f t="shared" si="0"/>
        <v>471</v>
      </c>
      <c r="J10" s="65">
        <f t="shared" si="1"/>
        <v>0</v>
      </c>
      <c r="K10" s="22"/>
      <c r="L10" s="23">
        <v>471</v>
      </c>
      <c r="M10" s="23">
        <v>0</v>
      </c>
      <c r="N10" s="24">
        <f t="shared" si="2"/>
        <v>0</v>
      </c>
      <c r="O10" s="24">
        <f t="shared" si="2"/>
        <v>0</v>
      </c>
    </row>
    <row r="11" spans="1:15" ht="15.75" customHeight="1">
      <c r="A11" s="29" t="s">
        <v>311</v>
      </c>
      <c r="B11" s="73">
        <v>1209</v>
      </c>
      <c r="C11" s="74">
        <v>1997</v>
      </c>
      <c r="D11" s="73">
        <v>0</v>
      </c>
      <c r="E11" s="74">
        <v>446</v>
      </c>
      <c r="F11" s="73">
        <v>81</v>
      </c>
      <c r="G11" s="74">
        <v>1454</v>
      </c>
      <c r="H11" s="63"/>
      <c r="I11" s="64">
        <f t="shared" si="0"/>
        <v>1290</v>
      </c>
      <c r="J11" s="65">
        <f t="shared" si="1"/>
        <v>3897</v>
      </c>
      <c r="K11" s="22"/>
      <c r="L11" s="23">
        <v>1290</v>
      </c>
      <c r="M11" s="23">
        <v>3897</v>
      </c>
      <c r="N11" s="24">
        <f t="shared" si="2"/>
        <v>0</v>
      </c>
      <c r="O11" s="24">
        <f t="shared" si="2"/>
        <v>0</v>
      </c>
    </row>
    <row r="12" spans="1:15" s="26" customFormat="1" ht="22.5" customHeight="1">
      <c r="A12" s="29" t="s">
        <v>312</v>
      </c>
      <c r="B12" s="73">
        <v>39</v>
      </c>
      <c r="C12" s="74">
        <v>0</v>
      </c>
      <c r="D12" s="73">
        <v>0</v>
      </c>
      <c r="E12" s="74">
        <v>0</v>
      </c>
      <c r="F12" s="73">
        <v>52</v>
      </c>
      <c r="G12" s="74">
        <v>0</v>
      </c>
      <c r="H12" s="68"/>
      <c r="I12" s="64">
        <f t="shared" si="0"/>
        <v>91</v>
      </c>
      <c r="J12" s="65">
        <f t="shared" si="1"/>
        <v>0</v>
      </c>
      <c r="K12" s="22"/>
      <c r="L12" s="23">
        <v>91</v>
      </c>
      <c r="M12" s="23">
        <v>0</v>
      </c>
      <c r="N12" s="24">
        <f t="shared" si="2"/>
        <v>0</v>
      </c>
      <c r="O12" s="24">
        <f t="shared" si="2"/>
        <v>0</v>
      </c>
    </row>
    <row r="13" spans="1:15" ht="15.75" customHeight="1">
      <c r="A13" s="20" t="s">
        <v>313</v>
      </c>
      <c r="B13" s="73">
        <v>1719</v>
      </c>
      <c r="C13" s="75">
        <v>1997</v>
      </c>
      <c r="D13" s="73">
        <v>0</v>
      </c>
      <c r="E13" s="75">
        <v>446</v>
      </c>
      <c r="F13" s="73">
        <v>133</v>
      </c>
      <c r="G13" s="75">
        <v>1454</v>
      </c>
      <c r="H13" s="63"/>
      <c r="I13" s="64">
        <f t="shared" si="0"/>
        <v>1852</v>
      </c>
      <c r="J13" s="65">
        <f t="shared" si="1"/>
        <v>3897</v>
      </c>
      <c r="K13" s="22"/>
      <c r="L13" s="23">
        <v>1852</v>
      </c>
      <c r="M13" s="23">
        <v>3897</v>
      </c>
      <c r="N13" s="24">
        <f t="shared" si="2"/>
        <v>0</v>
      </c>
      <c r="O13" s="24">
        <f t="shared" si="2"/>
        <v>0</v>
      </c>
    </row>
    <row r="14" spans="1:15" ht="18.75" customHeight="1">
      <c r="A14" s="29" t="s">
        <v>314</v>
      </c>
      <c r="B14" s="73">
        <v>1260</v>
      </c>
      <c r="C14" s="74">
        <v>0</v>
      </c>
      <c r="D14" s="73">
        <v>0</v>
      </c>
      <c r="E14" s="74">
        <v>0</v>
      </c>
      <c r="F14" s="73">
        <v>0</v>
      </c>
      <c r="G14" s="74">
        <v>0</v>
      </c>
      <c r="H14" s="63"/>
      <c r="I14" s="64">
        <f t="shared" si="0"/>
        <v>1260</v>
      </c>
      <c r="J14" s="65">
        <f t="shared" si="1"/>
        <v>0</v>
      </c>
      <c r="K14" s="22"/>
      <c r="L14" s="23">
        <v>1260</v>
      </c>
      <c r="M14" s="23">
        <v>0</v>
      </c>
      <c r="N14" s="24">
        <f t="shared" si="2"/>
        <v>0</v>
      </c>
      <c r="O14" s="24">
        <f t="shared" si="2"/>
        <v>0</v>
      </c>
    </row>
    <row r="15" spans="1:15" ht="17.25" customHeight="1">
      <c r="A15" s="29" t="s">
        <v>315</v>
      </c>
      <c r="B15" s="73">
        <v>1258</v>
      </c>
      <c r="C15" s="74">
        <v>0</v>
      </c>
      <c r="D15" s="73">
        <v>0</v>
      </c>
      <c r="E15" s="74">
        <v>0</v>
      </c>
      <c r="F15" s="73">
        <v>2</v>
      </c>
      <c r="G15" s="74">
        <v>0</v>
      </c>
      <c r="H15" s="68"/>
      <c r="I15" s="64">
        <f t="shared" si="0"/>
        <v>1260</v>
      </c>
      <c r="J15" s="65">
        <f t="shared" si="1"/>
        <v>0</v>
      </c>
      <c r="K15" s="22"/>
      <c r="L15" s="23">
        <v>1260</v>
      </c>
      <c r="M15" s="23">
        <v>0</v>
      </c>
      <c r="N15" s="24">
        <f t="shared" si="2"/>
        <v>0</v>
      </c>
      <c r="O15" s="24">
        <f t="shared" si="2"/>
        <v>0</v>
      </c>
    </row>
    <row r="16" spans="1:15" ht="21" customHeight="1">
      <c r="A16" s="29" t="s">
        <v>316</v>
      </c>
      <c r="B16" s="73">
        <v>0</v>
      </c>
      <c r="C16" s="74">
        <v>0</v>
      </c>
      <c r="D16" s="73">
        <v>0</v>
      </c>
      <c r="E16" s="74">
        <v>0</v>
      </c>
      <c r="F16" s="73">
        <v>0</v>
      </c>
      <c r="G16" s="74">
        <v>0</v>
      </c>
      <c r="H16" s="63"/>
      <c r="I16" s="64">
        <f t="shared" si="0"/>
        <v>0</v>
      </c>
      <c r="J16" s="65">
        <f t="shared" si="1"/>
        <v>0</v>
      </c>
      <c r="K16" s="22"/>
      <c r="L16" s="23">
        <v>0</v>
      </c>
      <c r="M16" s="23">
        <v>0</v>
      </c>
      <c r="N16" s="24">
        <f t="shared" si="2"/>
        <v>0</v>
      </c>
      <c r="O16" s="24">
        <f t="shared" si="2"/>
        <v>0</v>
      </c>
    </row>
    <row r="17" spans="1:15" ht="15.75" customHeight="1">
      <c r="A17" s="20" t="s">
        <v>317</v>
      </c>
      <c r="B17" s="73">
        <v>2518</v>
      </c>
      <c r="C17" s="75">
        <v>0</v>
      </c>
      <c r="D17" s="73">
        <v>0</v>
      </c>
      <c r="E17" s="75">
        <v>0</v>
      </c>
      <c r="F17" s="73">
        <v>2</v>
      </c>
      <c r="G17" s="75">
        <v>0</v>
      </c>
      <c r="H17" s="63"/>
      <c r="I17" s="64">
        <f t="shared" si="0"/>
        <v>2520</v>
      </c>
      <c r="J17" s="65">
        <f t="shared" si="1"/>
        <v>0</v>
      </c>
      <c r="K17" s="22"/>
      <c r="L17" s="23">
        <v>2520</v>
      </c>
      <c r="M17" s="23">
        <v>0</v>
      </c>
      <c r="N17" s="24">
        <f t="shared" si="2"/>
        <v>0</v>
      </c>
      <c r="O17" s="24">
        <f t="shared" si="2"/>
        <v>0</v>
      </c>
    </row>
    <row r="18" spans="1:15" ht="21.75" customHeight="1">
      <c r="A18" s="27" t="s">
        <v>318</v>
      </c>
      <c r="B18" s="71">
        <v>-799</v>
      </c>
      <c r="C18" s="72">
        <v>1997</v>
      </c>
      <c r="D18" s="71">
        <v>0</v>
      </c>
      <c r="E18" s="72">
        <v>446</v>
      </c>
      <c r="F18" s="71">
        <v>131</v>
      </c>
      <c r="G18" s="72">
        <v>1454</v>
      </c>
      <c r="H18" s="63"/>
      <c r="I18" s="64">
        <f t="shared" si="0"/>
        <v>-668</v>
      </c>
      <c r="J18" s="65">
        <f t="shared" si="1"/>
        <v>3897</v>
      </c>
      <c r="K18" s="22"/>
      <c r="L18" s="28">
        <v>-668</v>
      </c>
      <c r="M18" s="28">
        <v>3897</v>
      </c>
      <c r="N18" s="24">
        <f t="shared" si="2"/>
        <v>0</v>
      </c>
      <c r="O18" s="24">
        <f t="shared" si="2"/>
        <v>0</v>
      </c>
    </row>
    <row r="19" spans="1:15" ht="15.75" customHeight="1">
      <c r="A19" s="20" t="s">
        <v>319</v>
      </c>
      <c r="B19" s="73">
        <v>0</v>
      </c>
      <c r="C19" s="75">
        <v>0</v>
      </c>
      <c r="D19" s="73">
        <v>0</v>
      </c>
      <c r="E19" s="75">
        <v>0</v>
      </c>
      <c r="F19" s="73">
        <v>0</v>
      </c>
      <c r="G19" s="75">
        <v>0</v>
      </c>
      <c r="H19" s="63"/>
      <c r="I19" s="64">
        <f t="shared" si="0"/>
        <v>0</v>
      </c>
      <c r="J19" s="65">
        <f t="shared" si="1"/>
        <v>0</v>
      </c>
      <c r="K19" s="22"/>
      <c r="L19" s="23">
        <v>0</v>
      </c>
      <c r="M19" s="23">
        <v>0</v>
      </c>
      <c r="N19" s="24">
        <f t="shared" si="2"/>
        <v>0</v>
      </c>
      <c r="O19" s="24">
        <f t="shared" si="2"/>
        <v>0</v>
      </c>
    </row>
    <row r="20" spans="1:15" ht="15.75" customHeight="1">
      <c r="A20" s="20" t="s">
        <v>320</v>
      </c>
      <c r="B20" s="73">
        <v>0</v>
      </c>
      <c r="C20" s="75">
        <v>0</v>
      </c>
      <c r="D20" s="73">
        <v>0</v>
      </c>
      <c r="E20" s="75">
        <v>0</v>
      </c>
      <c r="F20" s="73">
        <v>0</v>
      </c>
      <c r="G20" s="75">
        <v>0</v>
      </c>
      <c r="H20" s="63"/>
      <c r="I20" s="64">
        <f t="shared" si="0"/>
        <v>0</v>
      </c>
      <c r="J20" s="65">
        <f t="shared" si="1"/>
        <v>0</v>
      </c>
      <c r="K20" s="22"/>
      <c r="L20" s="23">
        <v>0</v>
      </c>
      <c r="M20" s="23">
        <v>0</v>
      </c>
      <c r="N20" s="24">
        <f t="shared" si="2"/>
        <v>0</v>
      </c>
      <c r="O20" s="24">
        <f t="shared" si="2"/>
        <v>0</v>
      </c>
    </row>
    <row r="21" spans="1:15" s="26" customFormat="1" ht="17.25" customHeight="1">
      <c r="A21" s="27" t="s">
        <v>321</v>
      </c>
      <c r="B21" s="73">
        <v>0</v>
      </c>
      <c r="C21" s="72">
        <v>0</v>
      </c>
      <c r="D21" s="73">
        <v>0</v>
      </c>
      <c r="E21" s="72">
        <v>0</v>
      </c>
      <c r="F21" s="73">
        <v>0</v>
      </c>
      <c r="G21" s="72">
        <v>0</v>
      </c>
      <c r="H21" s="68"/>
      <c r="I21" s="64">
        <f t="shared" si="0"/>
        <v>0</v>
      </c>
      <c r="J21" s="65">
        <f t="shared" si="1"/>
        <v>0</v>
      </c>
      <c r="K21" s="22"/>
      <c r="L21" s="28">
        <v>0</v>
      </c>
      <c r="M21" s="28">
        <v>0</v>
      </c>
      <c r="N21" s="24">
        <f t="shared" si="2"/>
        <v>0</v>
      </c>
      <c r="O21" s="24">
        <f t="shared" si="2"/>
        <v>0</v>
      </c>
    </row>
    <row r="22" spans="1:15" ht="22.5" customHeight="1">
      <c r="A22" s="27" t="s">
        <v>322</v>
      </c>
      <c r="B22" s="71">
        <v>0</v>
      </c>
      <c r="C22" s="72">
        <v>0</v>
      </c>
      <c r="D22" s="71">
        <v>0</v>
      </c>
      <c r="E22" s="72">
        <v>0</v>
      </c>
      <c r="F22" s="71">
        <v>0</v>
      </c>
      <c r="G22" s="72">
        <v>0</v>
      </c>
      <c r="H22" s="63"/>
      <c r="I22" s="64">
        <f t="shared" si="0"/>
        <v>0</v>
      </c>
      <c r="J22" s="65">
        <f t="shared" si="1"/>
        <v>0</v>
      </c>
      <c r="K22" s="22"/>
      <c r="L22" s="28">
        <v>0</v>
      </c>
      <c r="M22" s="28">
        <v>0</v>
      </c>
      <c r="N22" s="24">
        <f t="shared" si="2"/>
        <v>0</v>
      </c>
      <c r="O22" s="24">
        <f t="shared" si="2"/>
        <v>0</v>
      </c>
    </row>
    <row r="23" spans="1:15" ht="22.5" customHeight="1">
      <c r="A23" s="30" t="s">
        <v>323</v>
      </c>
      <c r="B23" s="76">
        <v>36269</v>
      </c>
      <c r="C23" s="77">
        <v>12483</v>
      </c>
      <c r="D23" s="76">
        <v>20</v>
      </c>
      <c r="E23" s="77">
        <v>501</v>
      </c>
      <c r="F23" s="76">
        <v>270</v>
      </c>
      <c r="G23" s="77">
        <v>1576</v>
      </c>
      <c r="H23" s="63"/>
      <c r="I23" s="78">
        <f t="shared" si="0"/>
        <v>36559</v>
      </c>
      <c r="J23" s="79">
        <f t="shared" si="1"/>
        <v>14560</v>
      </c>
      <c r="K23" s="22"/>
      <c r="L23" s="28">
        <v>36559</v>
      </c>
      <c r="M23" s="28">
        <v>14560</v>
      </c>
      <c r="N23" s="24">
        <f t="shared" si="2"/>
        <v>0</v>
      </c>
      <c r="O23" s="24">
        <f t="shared" si="2"/>
        <v>0</v>
      </c>
    </row>
    <row r="24" spans="1:15" ht="15.75" customHeight="1">
      <c r="A24" s="20" t="s">
        <v>324</v>
      </c>
      <c r="B24" s="80">
        <v>0</v>
      </c>
      <c r="C24" s="75">
        <v>0</v>
      </c>
      <c r="D24" s="80">
        <v>0</v>
      </c>
      <c r="E24" s="75">
        <v>0</v>
      </c>
      <c r="F24" s="80">
        <v>0</v>
      </c>
      <c r="G24" s="75">
        <v>0</v>
      </c>
      <c r="H24" s="63"/>
      <c r="I24" s="64">
        <f t="shared" si="0"/>
        <v>0</v>
      </c>
      <c r="J24" s="65">
        <f t="shared" si="1"/>
        <v>0</v>
      </c>
      <c r="K24" s="22"/>
      <c r="L24" s="23">
        <v>0</v>
      </c>
      <c r="M24" s="23">
        <v>0</v>
      </c>
      <c r="N24" s="24">
        <f t="shared" si="2"/>
        <v>0</v>
      </c>
      <c r="O24" s="24">
        <f t="shared" si="2"/>
        <v>0</v>
      </c>
    </row>
    <row r="25" spans="1:15" ht="15.75" customHeight="1">
      <c r="A25" s="20" t="s">
        <v>325</v>
      </c>
      <c r="B25" s="80">
        <v>-789</v>
      </c>
      <c r="C25" s="75">
        <v>-2977</v>
      </c>
      <c r="D25" s="80">
        <v>0</v>
      </c>
      <c r="E25" s="75">
        <v>0</v>
      </c>
      <c r="F25" s="80">
        <v>0</v>
      </c>
      <c r="G25" s="75">
        <v>0</v>
      </c>
      <c r="H25" s="63"/>
      <c r="I25" s="64">
        <f t="shared" si="0"/>
        <v>-789</v>
      </c>
      <c r="J25" s="65">
        <f t="shared" si="1"/>
        <v>-2977</v>
      </c>
      <c r="K25" s="22"/>
      <c r="L25" s="23">
        <v>-789</v>
      </c>
      <c r="M25" s="23">
        <v>-2977</v>
      </c>
      <c r="N25" s="24">
        <f t="shared" si="2"/>
        <v>0</v>
      </c>
      <c r="O25" s="24">
        <f t="shared" si="2"/>
        <v>0</v>
      </c>
    </row>
    <row r="26" spans="1:15" ht="15.75" customHeight="1">
      <c r="A26" s="20" t="s">
        <v>326</v>
      </c>
      <c r="B26" s="80">
        <v>0</v>
      </c>
      <c r="C26" s="75">
        <v>-645</v>
      </c>
      <c r="D26" s="80">
        <v>-552</v>
      </c>
      <c r="E26" s="75">
        <v>0</v>
      </c>
      <c r="F26" s="80">
        <v>0</v>
      </c>
      <c r="G26" s="75">
        <v>645</v>
      </c>
      <c r="H26" s="63"/>
      <c r="I26" s="64">
        <f t="shared" si="0"/>
        <v>-552</v>
      </c>
      <c r="J26" s="65">
        <f t="shared" si="1"/>
        <v>0</v>
      </c>
      <c r="K26" s="22"/>
      <c r="L26" s="23">
        <v>-552</v>
      </c>
      <c r="M26" s="23">
        <v>0</v>
      </c>
      <c r="N26" s="24">
        <f t="shared" si="2"/>
        <v>0</v>
      </c>
      <c r="O26" s="24">
        <f t="shared" si="2"/>
        <v>0</v>
      </c>
    </row>
    <row r="27" spans="1:15" ht="15.75" customHeight="1">
      <c r="A27" s="20" t="s">
        <v>327</v>
      </c>
      <c r="B27" s="80">
        <v>54</v>
      </c>
      <c r="C27" s="75">
        <v>0</v>
      </c>
      <c r="D27" s="80">
        <v>0</v>
      </c>
      <c r="E27" s="75">
        <v>0</v>
      </c>
      <c r="F27" s="80">
        <v>0</v>
      </c>
      <c r="G27" s="75">
        <v>0</v>
      </c>
      <c r="H27" s="63"/>
      <c r="I27" s="64">
        <f t="shared" si="0"/>
        <v>54</v>
      </c>
      <c r="J27" s="65">
        <f t="shared" si="1"/>
        <v>0</v>
      </c>
      <c r="K27" s="22"/>
      <c r="L27" s="23">
        <v>54</v>
      </c>
      <c r="M27" s="23">
        <v>0</v>
      </c>
      <c r="N27" s="24">
        <f t="shared" si="2"/>
        <v>0</v>
      </c>
      <c r="O27" s="24">
        <f t="shared" si="2"/>
        <v>0</v>
      </c>
    </row>
    <row r="28" spans="1:15" ht="12.75">
      <c r="A28" s="27" t="s">
        <v>328</v>
      </c>
      <c r="B28" s="71">
        <v>-735</v>
      </c>
      <c r="C28" s="72">
        <v>-3622</v>
      </c>
      <c r="D28" s="71">
        <v>-552</v>
      </c>
      <c r="E28" s="72">
        <v>0</v>
      </c>
      <c r="F28" s="71">
        <v>0</v>
      </c>
      <c r="G28" s="72">
        <v>645</v>
      </c>
      <c r="H28" s="63"/>
      <c r="I28" s="64">
        <f t="shared" si="0"/>
        <v>-1287</v>
      </c>
      <c r="J28" s="65">
        <f t="shared" si="1"/>
        <v>-2977</v>
      </c>
      <c r="K28" s="22"/>
      <c r="L28" s="28">
        <v>-1287</v>
      </c>
      <c r="M28" s="28">
        <v>-2977</v>
      </c>
      <c r="N28" s="24">
        <f t="shared" si="2"/>
        <v>0</v>
      </c>
      <c r="O28" s="24">
        <f t="shared" si="2"/>
        <v>0</v>
      </c>
    </row>
    <row r="29" spans="1:15" ht="16.5" customHeight="1">
      <c r="A29" s="27" t="s">
        <v>329</v>
      </c>
      <c r="B29" s="71">
        <v>0</v>
      </c>
      <c r="C29" s="72">
        <v>0</v>
      </c>
      <c r="D29" s="71">
        <v>0</v>
      </c>
      <c r="E29" s="72">
        <v>0</v>
      </c>
      <c r="F29" s="71">
        <v>0</v>
      </c>
      <c r="G29" s="72">
        <v>0</v>
      </c>
      <c r="H29" s="63"/>
      <c r="I29" s="64">
        <f t="shared" si="0"/>
        <v>0</v>
      </c>
      <c r="J29" s="65">
        <f t="shared" si="1"/>
        <v>0</v>
      </c>
      <c r="K29" s="22"/>
      <c r="L29" s="28">
        <v>0</v>
      </c>
      <c r="M29" s="28">
        <v>0</v>
      </c>
      <c r="N29" s="24">
        <f t="shared" si="2"/>
        <v>0</v>
      </c>
      <c r="O29" s="24">
        <f t="shared" si="2"/>
        <v>0</v>
      </c>
    </row>
    <row r="30" spans="1:15" ht="16.5" customHeight="1">
      <c r="A30" s="27" t="s">
        <v>330</v>
      </c>
      <c r="B30" s="71">
        <v>35534</v>
      </c>
      <c r="C30" s="72">
        <v>8861</v>
      </c>
      <c r="D30" s="71">
        <v>-532</v>
      </c>
      <c r="E30" s="72">
        <v>501</v>
      </c>
      <c r="F30" s="71">
        <v>270</v>
      </c>
      <c r="G30" s="72">
        <v>2221</v>
      </c>
      <c r="H30" s="63"/>
      <c r="I30" s="64">
        <f t="shared" si="0"/>
        <v>35272</v>
      </c>
      <c r="J30" s="65">
        <f t="shared" si="1"/>
        <v>11583</v>
      </c>
      <c r="K30" s="22"/>
      <c r="L30" s="28">
        <v>35272</v>
      </c>
      <c r="M30" s="28">
        <v>11583</v>
      </c>
      <c r="N30" s="24">
        <f t="shared" si="2"/>
        <v>0</v>
      </c>
      <c r="O30" s="24">
        <f t="shared" si="2"/>
        <v>0</v>
      </c>
    </row>
    <row r="31" spans="1:15" ht="15.75" customHeight="1">
      <c r="A31" s="20" t="s">
        <v>331</v>
      </c>
      <c r="B31" s="80">
        <v>0</v>
      </c>
      <c r="C31" s="75">
        <v>0</v>
      </c>
      <c r="D31" s="80">
        <v>0</v>
      </c>
      <c r="E31" s="75">
        <v>0</v>
      </c>
      <c r="F31" s="80">
        <v>0</v>
      </c>
      <c r="G31" s="75">
        <v>0</v>
      </c>
      <c r="H31" s="63"/>
      <c r="I31" s="64">
        <f t="shared" si="0"/>
        <v>0</v>
      </c>
      <c r="J31" s="65">
        <f t="shared" si="1"/>
        <v>0</v>
      </c>
      <c r="K31" s="22"/>
      <c r="L31" s="23">
        <v>0</v>
      </c>
      <c r="M31" s="23">
        <v>0</v>
      </c>
      <c r="N31" s="24">
        <f t="shared" si="2"/>
        <v>0</v>
      </c>
      <c r="O31" s="24">
        <f t="shared" si="2"/>
        <v>0</v>
      </c>
    </row>
    <row r="32" spans="1:15" ht="15.75" customHeight="1">
      <c r="A32" s="20" t="s">
        <v>332</v>
      </c>
      <c r="B32" s="80">
        <v>0</v>
      </c>
      <c r="C32" s="75">
        <v>0</v>
      </c>
      <c r="D32" s="80">
        <v>0</v>
      </c>
      <c r="E32" s="75">
        <v>0</v>
      </c>
      <c r="F32" s="80">
        <v>0</v>
      </c>
      <c r="G32" s="75">
        <v>0</v>
      </c>
      <c r="H32" s="63"/>
      <c r="I32" s="64">
        <f t="shared" si="0"/>
        <v>0</v>
      </c>
      <c r="J32" s="65">
        <f t="shared" si="1"/>
        <v>0</v>
      </c>
      <c r="K32" s="22"/>
      <c r="L32" s="23">
        <v>0</v>
      </c>
      <c r="M32" s="23">
        <v>0</v>
      </c>
      <c r="N32" s="24">
        <f t="shared" si="2"/>
        <v>0</v>
      </c>
      <c r="O32" s="24">
        <f t="shared" si="2"/>
        <v>0</v>
      </c>
    </row>
    <row r="33" spans="1:15" ht="16.5" customHeight="1">
      <c r="A33" s="30" t="s">
        <v>333</v>
      </c>
      <c r="B33" s="76">
        <v>35534</v>
      </c>
      <c r="C33" s="77">
        <v>8861</v>
      </c>
      <c r="D33" s="76">
        <v>-532</v>
      </c>
      <c r="E33" s="77">
        <v>501</v>
      </c>
      <c r="F33" s="76">
        <v>270</v>
      </c>
      <c r="G33" s="77">
        <v>2221</v>
      </c>
      <c r="H33" s="63"/>
      <c r="I33" s="78">
        <f t="shared" si="0"/>
        <v>35272</v>
      </c>
      <c r="J33" s="79">
        <f t="shared" si="1"/>
        <v>11583</v>
      </c>
      <c r="K33" s="22"/>
      <c r="L33" s="28">
        <v>35272</v>
      </c>
      <c r="M33" s="28">
        <v>11583</v>
      </c>
      <c r="N33" s="24">
        <f t="shared" si="2"/>
        <v>0</v>
      </c>
      <c r="O33" s="24">
        <f t="shared" si="2"/>
        <v>0</v>
      </c>
    </row>
    <row r="34" spans="1:15" ht="12.75">
      <c r="A34" s="20" t="s">
        <v>334</v>
      </c>
      <c r="B34" s="71"/>
      <c r="C34" s="72"/>
      <c r="D34" s="71"/>
      <c r="E34" s="72"/>
      <c r="F34" s="71"/>
      <c r="G34" s="72"/>
      <c r="H34" s="63"/>
      <c r="I34" s="64">
        <f t="shared" si="0"/>
        <v>0</v>
      </c>
      <c r="J34" s="65">
        <f t="shared" si="1"/>
        <v>0</v>
      </c>
      <c r="K34" s="22"/>
      <c r="L34" s="31"/>
      <c r="M34" s="31"/>
      <c r="N34" s="24">
        <f t="shared" si="2"/>
        <v>0</v>
      </c>
      <c r="O34" s="24">
        <f t="shared" si="2"/>
        <v>0</v>
      </c>
    </row>
    <row r="35" spans="1:15" ht="15.75" customHeight="1">
      <c r="A35" s="20" t="s">
        <v>335</v>
      </c>
      <c r="B35" s="80">
        <v>0</v>
      </c>
      <c r="C35" s="75">
        <v>0</v>
      </c>
      <c r="D35" s="80">
        <v>0</v>
      </c>
      <c r="E35" s="75">
        <v>0</v>
      </c>
      <c r="F35" s="80">
        <v>0</v>
      </c>
      <c r="G35" s="75">
        <v>0</v>
      </c>
      <c r="H35" s="63"/>
      <c r="I35" s="64">
        <f t="shared" si="0"/>
        <v>0</v>
      </c>
      <c r="J35" s="65">
        <f t="shared" si="1"/>
        <v>0</v>
      </c>
      <c r="K35" s="22"/>
      <c r="L35" s="23">
        <v>0</v>
      </c>
      <c r="M35" s="23">
        <v>0</v>
      </c>
      <c r="N35" s="24">
        <f t="shared" si="2"/>
        <v>0</v>
      </c>
      <c r="O35" s="24">
        <f t="shared" si="2"/>
        <v>0</v>
      </c>
    </row>
    <row r="36" spans="1:15" ht="15.75" customHeight="1">
      <c r="A36" s="20" t="s">
        <v>336</v>
      </c>
      <c r="B36" s="80">
        <v>35534</v>
      </c>
      <c r="C36" s="75">
        <v>8861</v>
      </c>
      <c r="D36" s="80">
        <v>0</v>
      </c>
      <c r="E36" s="75">
        <v>501</v>
      </c>
      <c r="F36" s="80">
        <v>108</v>
      </c>
      <c r="G36" s="75">
        <v>581</v>
      </c>
      <c r="H36" s="63"/>
      <c r="I36" s="64">
        <f t="shared" si="0"/>
        <v>35642</v>
      </c>
      <c r="J36" s="65">
        <f t="shared" si="1"/>
        <v>9943</v>
      </c>
      <c r="K36" s="22"/>
      <c r="L36" s="23">
        <v>35642</v>
      </c>
      <c r="M36" s="23">
        <v>9943</v>
      </c>
      <c r="N36" s="24">
        <f t="shared" si="2"/>
        <v>0</v>
      </c>
      <c r="O36" s="24">
        <f t="shared" si="2"/>
        <v>0</v>
      </c>
    </row>
    <row r="37" spans="1:15" ht="15.75" customHeight="1">
      <c r="A37" s="20" t="s">
        <v>337</v>
      </c>
      <c r="B37" s="80">
        <v>35534</v>
      </c>
      <c r="C37" s="75">
        <v>8861</v>
      </c>
      <c r="D37" s="80">
        <v>0</v>
      </c>
      <c r="E37" s="75">
        <v>501</v>
      </c>
      <c r="F37" s="80">
        <v>108</v>
      </c>
      <c r="G37" s="75">
        <v>581</v>
      </c>
      <c r="H37" s="63"/>
      <c r="I37" s="64">
        <f t="shared" si="0"/>
        <v>35642</v>
      </c>
      <c r="J37" s="65">
        <f t="shared" si="1"/>
        <v>9943</v>
      </c>
      <c r="K37" s="22"/>
      <c r="L37" s="23">
        <v>35642</v>
      </c>
      <c r="M37" s="23">
        <v>9943</v>
      </c>
      <c r="N37" s="24">
        <f t="shared" si="2"/>
        <v>0</v>
      </c>
      <c r="O37" s="24">
        <f t="shared" si="2"/>
        <v>0</v>
      </c>
    </row>
    <row r="38" spans="1:15" ht="15.75" customHeight="1">
      <c r="A38" s="20" t="s">
        <v>338</v>
      </c>
      <c r="B38" s="80">
        <v>0</v>
      </c>
      <c r="C38" s="75">
        <v>0</v>
      </c>
      <c r="D38" s="80">
        <v>0</v>
      </c>
      <c r="E38" s="75">
        <v>0</v>
      </c>
      <c r="F38" s="80">
        <v>0</v>
      </c>
      <c r="G38" s="75">
        <v>0</v>
      </c>
      <c r="H38" s="63"/>
      <c r="I38" s="64">
        <f t="shared" si="0"/>
        <v>0</v>
      </c>
      <c r="J38" s="65">
        <f t="shared" si="1"/>
        <v>0</v>
      </c>
      <c r="K38" s="22"/>
      <c r="L38" s="23">
        <v>0</v>
      </c>
      <c r="M38" s="23">
        <v>0</v>
      </c>
      <c r="N38" s="24">
        <f t="shared" si="2"/>
        <v>0</v>
      </c>
      <c r="O38" s="24">
        <f t="shared" si="2"/>
        <v>0</v>
      </c>
    </row>
    <row r="39" spans="1:15" ht="15.75" customHeight="1">
      <c r="A39" s="20" t="s">
        <v>339</v>
      </c>
      <c r="B39" s="80">
        <v>0</v>
      </c>
      <c r="C39" s="75">
        <v>0</v>
      </c>
      <c r="D39" s="80">
        <v>0</v>
      </c>
      <c r="E39" s="75">
        <v>0</v>
      </c>
      <c r="F39" s="80">
        <v>162</v>
      </c>
      <c r="G39" s="75">
        <v>1640</v>
      </c>
      <c r="H39" s="63"/>
      <c r="I39" s="64">
        <f t="shared" si="0"/>
        <v>162</v>
      </c>
      <c r="J39" s="65">
        <f t="shared" si="1"/>
        <v>1640</v>
      </c>
      <c r="K39" s="22"/>
      <c r="L39" s="23">
        <v>162</v>
      </c>
      <c r="M39" s="23">
        <v>1640</v>
      </c>
      <c r="N39" s="24">
        <f t="shared" si="2"/>
        <v>0</v>
      </c>
      <c r="O39" s="24">
        <f t="shared" si="2"/>
        <v>0</v>
      </c>
    </row>
    <row r="40" spans="1:15" ht="15.75" customHeight="1">
      <c r="A40" s="20" t="s">
        <v>340</v>
      </c>
      <c r="B40" s="80">
        <v>0</v>
      </c>
      <c r="C40" s="75">
        <v>0</v>
      </c>
      <c r="D40" s="80">
        <v>0</v>
      </c>
      <c r="E40" s="75">
        <v>0</v>
      </c>
      <c r="F40" s="80">
        <v>162</v>
      </c>
      <c r="G40" s="75">
        <v>1640</v>
      </c>
      <c r="H40" s="63"/>
      <c r="I40" s="64">
        <f t="shared" si="0"/>
        <v>162</v>
      </c>
      <c r="J40" s="65">
        <f t="shared" si="1"/>
        <v>1640</v>
      </c>
      <c r="K40" s="22"/>
      <c r="L40" s="23">
        <v>162</v>
      </c>
      <c r="M40" s="23">
        <v>1640</v>
      </c>
      <c r="N40" s="24">
        <f t="shared" si="2"/>
        <v>0</v>
      </c>
      <c r="O40" s="24">
        <f t="shared" si="2"/>
        <v>0</v>
      </c>
    </row>
    <row r="41" spans="1:15" ht="15.75" customHeight="1">
      <c r="A41" s="32" t="s">
        <v>341</v>
      </c>
      <c r="B41" s="81">
        <v>0</v>
      </c>
      <c r="C41" s="82">
        <v>0</v>
      </c>
      <c r="D41" s="81">
        <v>0</v>
      </c>
      <c r="E41" s="82">
        <v>0</v>
      </c>
      <c r="F41" s="81">
        <v>0</v>
      </c>
      <c r="G41" s="82">
        <v>0</v>
      </c>
      <c r="H41" s="63"/>
      <c r="I41" s="83">
        <f t="shared" si="0"/>
        <v>0</v>
      </c>
      <c r="J41" s="84">
        <f t="shared" si="1"/>
        <v>0</v>
      </c>
      <c r="K41" s="22"/>
      <c r="L41" s="23">
        <v>0</v>
      </c>
      <c r="M41" s="23">
        <v>0</v>
      </c>
      <c r="N41" s="24">
        <f t="shared" si="2"/>
        <v>0</v>
      </c>
      <c r="O41" s="24">
        <f t="shared" si="2"/>
        <v>0</v>
      </c>
    </row>
  </sheetData>
  <sheetProtection/>
  <mergeCells count="5">
    <mergeCell ref="I1:J1"/>
    <mergeCell ref="F1:G1"/>
    <mergeCell ref="A1:A2"/>
    <mergeCell ref="B1:C1"/>
    <mergeCell ref="D1:E1"/>
  </mergeCells>
  <printOptions horizontalCentered="1"/>
  <pageMargins left="0.1968503937007874" right="0.2362204724409449" top="1.0236220472440944" bottom="0.3937007874015748" header="0.6299212598425197" footer="0.1968503937007874"/>
  <pageSetup blackAndWhite="1" horizontalDpi="600" verticalDpi="600" orientation="landscape" paperSize="9" scale="67" r:id="rId1"/>
  <headerFooter alignWithMargins="0">
    <oddHeader xml:space="preserve">&amp;C&amp;"Century Schoolbook CE,Félkövér"&amp;11Mártély Község Önkormányzat 2013. évi pénzmaradvány-kimutatása
&amp;"Arial CE,Normál"&amp;10
&amp;R&amp;8 10.  sz. melléklet
/az adatok ezer FT-ban/    </oddHeader>
    <oddFooter>&amp;C&amp;8&amp;P.  oldal&amp;10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Y22"/>
  <sheetViews>
    <sheetView zoomScale="90" zoomScaleNormal="9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1" sqref="F11"/>
    </sheetView>
  </sheetViews>
  <sheetFormatPr defaultColWidth="9.125" defaultRowHeight="12.75"/>
  <cols>
    <col min="1" max="1" width="3.875" style="113" customWidth="1"/>
    <col min="2" max="2" width="50.375" style="114" customWidth="1"/>
    <col min="3" max="10" width="13.375" style="120" customWidth="1"/>
    <col min="11" max="11" width="13.375" style="105" customWidth="1"/>
    <col min="12" max="12" width="12.875" style="121" customWidth="1"/>
    <col min="13" max="13" width="12.875" style="118" customWidth="1"/>
    <col min="14" max="14" width="13.375" style="122" customWidth="1"/>
    <col min="15" max="17" width="13.375" style="118" customWidth="1"/>
    <col min="18" max="21" width="11.875" style="118" customWidth="1"/>
    <col min="22" max="22" width="17.125" style="127" customWidth="1"/>
    <col min="23" max="23" width="14.125" style="132" customWidth="1"/>
    <col min="24" max="24" width="17.25390625" style="99" customWidth="1"/>
    <col min="25" max="16384" width="9.125" style="120" customWidth="1"/>
  </cols>
  <sheetData>
    <row r="1" spans="1:24" s="85" customFormat="1" ht="29.25" customHeight="1">
      <c r="A1" s="181" t="s">
        <v>346</v>
      </c>
      <c r="B1" s="205" t="s">
        <v>347</v>
      </c>
      <c r="C1" s="205" t="s">
        <v>348</v>
      </c>
      <c r="D1" s="205" t="s">
        <v>349</v>
      </c>
      <c r="E1" s="205" t="s">
        <v>350</v>
      </c>
      <c r="F1" s="205" t="s">
        <v>351</v>
      </c>
      <c r="G1" s="205" t="s">
        <v>352</v>
      </c>
      <c r="H1" s="205" t="s">
        <v>353</v>
      </c>
      <c r="I1" s="205" t="s">
        <v>354</v>
      </c>
      <c r="J1" s="205" t="s">
        <v>355</v>
      </c>
      <c r="K1" s="212" t="s">
        <v>356</v>
      </c>
      <c r="V1" s="86"/>
      <c r="W1" s="214" t="s">
        <v>357</v>
      </c>
      <c r="X1" s="87"/>
    </row>
    <row r="2" spans="1:24" s="85" customFormat="1" ht="71.25" customHeight="1">
      <c r="A2" s="204"/>
      <c r="B2" s="206"/>
      <c r="C2" s="206"/>
      <c r="D2" s="206"/>
      <c r="E2" s="206"/>
      <c r="F2" s="206"/>
      <c r="G2" s="206"/>
      <c r="H2" s="206"/>
      <c r="I2" s="206"/>
      <c r="J2" s="206"/>
      <c r="K2" s="213"/>
      <c r="V2" s="86"/>
      <c r="W2" s="215"/>
      <c r="X2" s="87"/>
    </row>
    <row r="3" spans="1:24" s="90" customFormat="1" ht="11.25" customHeight="1">
      <c r="A3" s="88"/>
      <c r="B3" s="88" t="s">
        <v>358</v>
      </c>
      <c r="C3" s="88" t="s">
        <v>359</v>
      </c>
      <c r="D3" s="88" t="s">
        <v>360</v>
      </c>
      <c r="E3" s="88" t="s">
        <v>361</v>
      </c>
      <c r="F3" s="88" t="s">
        <v>362</v>
      </c>
      <c r="G3" s="88" t="s">
        <v>363</v>
      </c>
      <c r="H3" s="88" t="s">
        <v>364</v>
      </c>
      <c r="I3" s="88" t="s">
        <v>365</v>
      </c>
      <c r="J3" s="88" t="s">
        <v>366</v>
      </c>
      <c r="K3" s="89" t="s">
        <v>367</v>
      </c>
      <c r="V3" s="91"/>
      <c r="W3" s="89"/>
      <c r="X3" s="87"/>
    </row>
    <row r="4" spans="1:24" s="96" customFormat="1" ht="30.75" customHeight="1">
      <c r="A4" s="92" t="s">
        <v>358</v>
      </c>
      <c r="B4" s="93" t="s">
        <v>342</v>
      </c>
      <c r="C4" s="94">
        <v>12483</v>
      </c>
      <c r="D4" s="94"/>
      <c r="E4" s="94">
        <v>-2977</v>
      </c>
      <c r="F4" s="94"/>
      <c r="G4" s="94">
        <v>-645</v>
      </c>
      <c r="H4" s="94"/>
      <c r="I4" s="94">
        <v>8861</v>
      </c>
      <c r="J4" s="94"/>
      <c r="K4" s="95"/>
      <c r="V4" s="97">
        <f>C13-L13</f>
        <v>0</v>
      </c>
      <c r="W4" s="98">
        <v>2316497</v>
      </c>
      <c r="X4" s="99"/>
    </row>
    <row r="5" spans="1:24" s="96" customFormat="1" ht="30.75" customHeight="1">
      <c r="A5" s="92" t="s">
        <v>359</v>
      </c>
      <c r="B5" s="93" t="s">
        <v>343</v>
      </c>
      <c r="C5" s="94">
        <v>501</v>
      </c>
      <c r="D5" s="94"/>
      <c r="E5" s="94">
        <v>0</v>
      </c>
      <c r="F5" s="94"/>
      <c r="G5" s="94"/>
      <c r="H5" s="94"/>
      <c r="I5" s="94">
        <v>501</v>
      </c>
      <c r="J5" s="94"/>
      <c r="K5" s="100"/>
      <c r="V5" s="101">
        <f>C14-L14</f>
        <v>0</v>
      </c>
      <c r="W5" s="102">
        <v>156160</v>
      </c>
      <c r="X5" s="99"/>
    </row>
    <row r="6" spans="1:24" s="105" customFormat="1" ht="30.75" customHeight="1">
      <c r="A6" s="92" t="s">
        <v>360</v>
      </c>
      <c r="B6" s="93" t="s">
        <v>344</v>
      </c>
      <c r="C6" s="103">
        <v>1576</v>
      </c>
      <c r="D6" s="103"/>
      <c r="E6" s="103">
        <v>0</v>
      </c>
      <c r="F6" s="103"/>
      <c r="G6" s="103">
        <v>645</v>
      </c>
      <c r="H6" s="103"/>
      <c r="I6" s="100">
        <v>2221</v>
      </c>
      <c r="J6" s="104"/>
      <c r="K6" s="100"/>
      <c r="V6" s="101">
        <f>C15-L15</f>
        <v>0</v>
      </c>
      <c r="W6" s="106">
        <v>21468</v>
      </c>
      <c r="X6" s="99"/>
    </row>
    <row r="7" spans="1:24" s="111" customFormat="1" ht="29.25" customHeight="1">
      <c r="A7" s="107" t="s">
        <v>361</v>
      </c>
      <c r="B7" s="108" t="s">
        <v>368</v>
      </c>
      <c r="C7" s="109">
        <f aca="true" t="shared" si="0" ref="C7:K7">SUM(C4:C6)</f>
        <v>14560</v>
      </c>
      <c r="D7" s="109">
        <f t="shared" si="0"/>
        <v>0</v>
      </c>
      <c r="E7" s="109">
        <f t="shared" si="0"/>
        <v>-2977</v>
      </c>
      <c r="F7" s="109">
        <f t="shared" si="0"/>
        <v>0</v>
      </c>
      <c r="G7" s="109">
        <f t="shared" si="0"/>
        <v>0</v>
      </c>
      <c r="H7" s="109">
        <f t="shared" si="0"/>
        <v>0</v>
      </c>
      <c r="I7" s="109">
        <f t="shared" si="0"/>
        <v>11583</v>
      </c>
      <c r="J7" s="109">
        <f t="shared" si="0"/>
        <v>0</v>
      </c>
      <c r="K7" s="110">
        <f t="shared" si="0"/>
        <v>0</v>
      </c>
      <c r="V7" s="101">
        <f>C16-L16</f>
        <v>0</v>
      </c>
      <c r="W7" s="112">
        <f>SUM(W4:W6)</f>
        <v>2494125</v>
      </c>
      <c r="X7" s="99"/>
    </row>
    <row r="8" spans="3:23" ht="15.75">
      <c r="C8" s="115"/>
      <c r="D8" s="115"/>
      <c r="E8" s="115"/>
      <c r="F8" s="115"/>
      <c r="G8" s="115"/>
      <c r="H8" s="115"/>
      <c r="I8" s="115"/>
      <c r="J8" s="115"/>
      <c r="K8" s="116"/>
      <c r="L8" s="117"/>
      <c r="N8" s="118"/>
      <c r="O8" s="119"/>
      <c r="Q8" s="119"/>
      <c r="R8" s="119"/>
      <c r="S8" s="119"/>
      <c r="T8" s="119"/>
      <c r="U8" s="119"/>
      <c r="V8" s="101"/>
      <c r="W8" s="119"/>
    </row>
    <row r="9" spans="3:23" ht="15.75">
      <c r="C9" s="115"/>
      <c r="D9" s="115"/>
      <c r="E9" s="115"/>
      <c r="F9" s="115"/>
      <c r="G9" s="115"/>
      <c r="H9" s="115"/>
      <c r="I9" s="115"/>
      <c r="J9" s="115"/>
      <c r="O9" s="119"/>
      <c r="P9" s="119"/>
      <c r="Q9" s="119"/>
      <c r="R9" s="119"/>
      <c r="S9" s="119"/>
      <c r="T9" s="119"/>
      <c r="U9" s="119"/>
      <c r="V9" s="101"/>
      <c r="W9" s="119"/>
    </row>
    <row r="10" spans="1:25" ht="15.75">
      <c r="A10" s="181" t="s">
        <v>346</v>
      </c>
      <c r="B10" s="205" t="s">
        <v>347</v>
      </c>
      <c r="C10" s="207" t="s">
        <v>369</v>
      </c>
      <c r="D10" s="209" t="s">
        <v>370</v>
      </c>
      <c r="E10" s="210"/>
      <c r="F10" s="210"/>
      <c r="G10" s="210"/>
      <c r="H10" s="210"/>
      <c r="I10" s="210"/>
      <c r="J10" s="210"/>
      <c r="K10" s="210"/>
      <c r="L10" s="211"/>
      <c r="M10" s="121"/>
      <c r="N10" s="118"/>
      <c r="O10" s="122"/>
      <c r="P10" s="119"/>
      <c r="Q10" s="119"/>
      <c r="R10" s="119"/>
      <c r="S10" s="119"/>
      <c r="T10" s="119"/>
      <c r="U10" s="119"/>
      <c r="V10" s="119"/>
      <c r="W10" s="101"/>
      <c r="X10" s="119"/>
      <c r="Y10" s="99"/>
    </row>
    <row r="11" spans="1:25" ht="33.75">
      <c r="A11" s="204"/>
      <c r="B11" s="206"/>
      <c r="C11" s="208"/>
      <c r="D11" s="123" t="s">
        <v>371</v>
      </c>
      <c r="E11" s="124" t="s">
        <v>372</v>
      </c>
      <c r="F11" s="124" t="s">
        <v>373</v>
      </c>
      <c r="G11" s="124" t="s">
        <v>374</v>
      </c>
      <c r="H11" s="124" t="s">
        <v>375</v>
      </c>
      <c r="I11" s="124" t="s">
        <v>376</v>
      </c>
      <c r="J11" s="124" t="s">
        <v>377</v>
      </c>
      <c r="K11" s="124" t="s">
        <v>378</v>
      </c>
      <c r="L11" s="125" t="s">
        <v>368</v>
      </c>
      <c r="M11" s="121"/>
      <c r="N11" s="118"/>
      <c r="O11" s="122"/>
      <c r="P11" s="119"/>
      <c r="Q11" s="119"/>
      <c r="R11" s="119"/>
      <c r="S11" s="119"/>
      <c r="T11" s="119"/>
      <c r="U11" s="119"/>
      <c r="V11" s="119"/>
      <c r="W11" s="101"/>
      <c r="X11" s="119"/>
      <c r="Y11" s="99"/>
    </row>
    <row r="12" spans="1:25" ht="15">
      <c r="A12" s="88"/>
      <c r="B12" s="88" t="s">
        <v>358</v>
      </c>
      <c r="C12" s="126" t="s">
        <v>379</v>
      </c>
      <c r="D12" s="89" t="s">
        <v>380</v>
      </c>
      <c r="E12" s="89" t="s">
        <v>381</v>
      </c>
      <c r="F12" s="89" t="s">
        <v>382</v>
      </c>
      <c r="G12" s="89" t="s">
        <v>383</v>
      </c>
      <c r="H12" s="89" t="s">
        <v>384</v>
      </c>
      <c r="I12" s="89" t="s">
        <v>385</v>
      </c>
      <c r="J12" s="89" t="s">
        <v>386</v>
      </c>
      <c r="K12" s="89" t="s">
        <v>387</v>
      </c>
      <c r="L12" s="89" t="s">
        <v>388</v>
      </c>
      <c r="M12" s="121"/>
      <c r="N12" s="118"/>
      <c r="O12" s="122"/>
      <c r="V12" s="118"/>
      <c r="W12" s="127"/>
      <c r="X12" s="128"/>
      <c r="Y12" s="99"/>
    </row>
    <row r="13" spans="1:25" ht="39.75" customHeight="1">
      <c r="A13" s="92" t="s">
        <v>358</v>
      </c>
      <c r="B13" s="93" t="s">
        <v>342</v>
      </c>
      <c r="C13" s="129">
        <f>I4+K4+J4</f>
        <v>8861</v>
      </c>
      <c r="D13" s="95"/>
      <c r="E13" s="130"/>
      <c r="F13" s="130"/>
      <c r="G13" s="130">
        <v>8861</v>
      </c>
      <c r="H13" s="131"/>
      <c r="I13" s="95"/>
      <c r="J13" s="95"/>
      <c r="K13" s="95"/>
      <c r="L13" s="94">
        <f>SUM(C13)</f>
        <v>8861</v>
      </c>
      <c r="M13" s="121"/>
      <c r="N13" s="118"/>
      <c r="O13" s="122"/>
      <c r="V13" s="118"/>
      <c r="W13" s="127"/>
      <c r="X13" s="132"/>
      <c r="Y13" s="99"/>
    </row>
    <row r="14" spans="1:25" ht="39.75" customHeight="1">
      <c r="A14" s="92" t="s">
        <v>359</v>
      </c>
      <c r="B14" s="93" t="s">
        <v>343</v>
      </c>
      <c r="C14" s="133">
        <f>I5+K5+J5</f>
        <v>501</v>
      </c>
      <c r="D14" s="130"/>
      <c r="E14" s="130"/>
      <c r="F14" s="130"/>
      <c r="G14" s="130">
        <v>501</v>
      </c>
      <c r="H14" s="130"/>
      <c r="I14" s="130"/>
      <c r="J14" s="130"/>
      <c r="K14" s="130"/>
      <c r="L14" s="94">
        <f>SUM(C14)</f>
        <v>501</v>
      </c>
      <c r="M14" s="121"/>
      <c r="N14" s="118"/>
      <c r="O14" s="122"/>
      <c r="V14" s="118"/>
      <c r="W14" s="127"/>
      <c r="X14" s="132"/>
      <c r="Y14" s="99"/>
    </row>
    <row r="15" spans="1:25" ht="39.75" customHeight="1">
      <c r="A15" s="92" t="s">
        <v>360</v>
      </c>
      <c r="B15" s="93" t="s">
        <v>344</v>
      </c>
      <c r="C15" s="134">
        <f>I6+K6+J6</f>
        <v>2221</v>
      </c>
      <c r="D15" s="100"/>
      <c r="E15" s="103"/>
      <c r="F15" s="103"/>
      <c r="G15" s="103">
        <v>2221</v>
      </c>
      <c r="H15" s="103"/>
      <c r="I15" s="103"/>
      <c r="J15" s="103"/>
      <c r="K15" s="103"/>
      <c r="L15" s="94">
        <f>SUM(C15)</f>
        <v>2221</v>
      </c>
      <c r="M15" s="121"/>
      <c r="N15" s="118"/>
      <c r="O15" s="122"/>
      <c r="V15" s="118"/>
      <c r="W15" s="127"/>
      <c r="X15" s="132"/>
      <c r="Y15" s="99"/>
    </row>
    <row r="16" spans="1:25" ht="39.75" customHeight="1">
      <c r="A16" s="107" t="s">
        <v>361</v>
      </c>
      <c r="B16" s="108" t="s">
        <v>368</v>
      </c>
      <c r="C16" s="134">
        <f aca="true" t="shared" si="1" ref="C16:L16">SUM(C13:C15)</f>
        <v>11583</v>
      </c>
      <c r="D16" s="110">
        <f t="shared" si="1"/>
        <v>0</v>
      </c>
      <c r="E16" s="110">
        <f t="shared" si="1"/>
        <v>0</v>
      </c>
      <c r="F16" s="110">
        <f t="shared" si="1"/>
        <v>0</v>
      </c>
      <c r="G16" s="110">
        <f t="shared" si="1"/>
        <v>11583</v>
      </c>
      <c r="H16" s="110">
        <f t="shared" si="1"/>
        <v>0</v>
      </c>
      <c r="I16" s="110">
        <f t="shared" si="1"/>
        <v>0</v>
      </c>
      <c r="J16" s="110">
        <f t="shared" si="1"/>
        <v>0</v>
      </c>
      <c r="K16" s="110">
        <f t="shared" si="1"/>
        <v>0</v>
      </c>
      <c r="L16" s="110">
        <f t="shared" si="1"/>
        <v>11583</v>
      </c>
      <c r="M16" s="121"/>
      <c r="N16" s="118"/>
      <c r="O16" s="122"/>
      <c r="V16" s="118"/>
      <c r="W16" s="127"/>
      <c r="X16" s="132"/>
      <c r="Y16" s="99"/>
    </row>
    <row r="17" spans="3:10" ht="15">
      <c r="C17" s="115"/>
      <c r="D17" s="115"/>
      <c r="E17" s="115"/>
      <c r="F17" s="115"/>
      <c r="G17" s="115"/>
      <c r="H17" s="115"/>
      <c r="I17" s="115"/>
      <c r="J17" s="115"/>
    </row>
    <row r="18" spans="3:10" ht="15">
      <c r="C18" s="115"/>
      <c r="D18" s="115"/>
      <c r="E18" s="115"/>
      <c r="F18" s="115"/>
      <c r="G18" s="115"/>
      <c r="H18" s="115"/>
      <c r="I18" s="115"/>
      <c r="J18" s="115"/>
    </row>
    <row r="19" spans="3:10" ht="15">
      <c r="C19" s="115"/>
      <c r="D19" s="115"/>
      <c r="E19" s="115"/>
      <c r="F19" s="115"/>
      <c r="G19" s="115"/>
      <c r="H19" s="115"/>
      <c r="I19" s="115"/>
      <c r="J19" s="115"/>
    </row>
    <row r="20" spans="3:23" ht="21.75" customHeight="1">
      <c r="C20" s="115">
        <f>SUM('[6]zársz 12 pénzmaradványkimutatás'!J23)</f>
        <v>14560</v>
      </c>
      <c r="D20" s="115">
        <f>SUM('[6]zársz 12 pénzmaradványkimutatás'!X25)</f>
        <v>0</v>
      </c>
      <c r="E20" s="115">
        <f>SUM('[6]zársz 12 pénzmaradványkimutatás'!J25)</f>
        <v>-2977</v>
      </c>
      <c r="F20" s="115">
        <f>SUM('[6]zársz 12 pénzmaradványkimutatás'!X26)</f>
        <v>0</v>
      </c>
      <c r="G20" s="115">
        <f>SUM('[6]zársz 12 pénzmaradványkimutatás'!X27)</f>
        <v>0</v>
      </c>
      <c r="H20" s="115">
        <f>SUM('[6]zársz 12 pénzmaradványkimutatás'!X29)</f>
        <v>0</v>
      </c>
      <c r="I20" s="135">
        <f>SUM('[6]zársz 12 pénzmaradványkimutatás'!J33)</f>
        <v>11583</v>
      </c>
      <c r="J20" s="135">
        <f>SUM('[6]zársz 12 pénzmaradványkimutatás'!X21)</f>
        <v>0</v>
      </c>
      <c r="K20" s="136"/>
      <c r="O20" s="119"/>
      <c r="P20" s="119"/>
      <c r="Q20" s="119"/>
      <c r="R20" s="119"/>
      <c r="S20" s="119"/>
      <c r="T20" s="119"/>
      <c r="U20" s="119"/>
      <c r="V20" s="101"/>
      <c r="W20" s="119">
        <f>SUM('[6]zársz 12 pénzmaradványkimutatás'!X36)</f>
        <v>0</v>
      </c>
    </row>
    <row r="21" spans="3:23" ht="15.75">
      <c r="C21" s="115"/>
      <c r="D21" s="115"/>
      <c r="E21" s="115"/>
      <c r="F21" s="115"/>
      <c r="G21" s="115"/>
      <c r="H21" s="115"/>
      <c r="I21" s="115"/>
      <c r="J21" s="115"/>
      <c r="O21" s="119"/>
      <c r="P21" s="119"/>
      <c r="Q21" s="119"/>
      <c r="R21" s="119"/>
      <c r="S21" s="119"/>
      <c r="T21" s="119"/>
      <c r="U21" s="119"/>
      <c r="V21" s="101"/>
      <c r="W21" s="119"/>
    </row>
    <row r="22" spans="1:24" s="139" customFormat="1" ht="15.75">
      <c r="A22" s="137"/>
      <c r="B22" s="138"/>
      <c r="C22" s="139">
        <f aca="true" t="shared" si="2" ref="C22:J22">C20-C7</f>
        <v>0</v>
      </c>
      <c r="D22" s="139">
        <f t="shared" si="2"/>
        <v>0</v>
      </c>
      <c r="E22" s="139">
        <f t="shared" si="2"/>
        <v>0</v>
      </c>
      <c r="F22" s="139">
        <f t="shared" si="2"/>
        <v>0</v>
      </c>
      <c r="G22" s="139">
        <f t="shared" si="2"/>
        <v>0</v>
      </c>
      <c r="H22" s="139">
        <f t="shared" si="2"/>
        <v>0</v>
      </c>
      <c r="I22" s="139">
        <f t="shared" si="2"/>
        <v>0</v>
      </c>
      <c r="J22" s="139">
        <f t="shared" si="2"/>
        <v>0</v>
      </c>
      <c r="K22" s="140"/>
      <c r="L22" s="141"/>
      <c r="M22" s="142"/>
      <c r="N22" s="142"/>
      <c r="O22" s="143"/>
      <c r="P22" s="143"/>
      <c r="Q22" s="143"/>
      <c r="R22" s="143"/>
      <c r="S22" s="143"/>
      <c r="T22" s="143"/>
      <c r="U22" s="143"/>
      <c r="V22" s="143"/>
      <c r="W22" s="143"/>
      <c r="X22" s="144"/>
    </row>
  </sheetData>
  <sheetProtection/>
  <mergeCells count="16">
    <mergeCell ref="K1:K2"/>
    <mergeCell ref="W1:W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10:A11"/>
    <mergeCell ref="B10:B11"/>
    <mergeCell ref="C10:C11"/>
    <mergeCell ref="D10:L10"/>
  </mergeCells>
  <printOptions horizontalCentered="1" verticalCentered="1"/>
  <pageMargins left="0.2362204724409449" right="0.15748031496062992" top="0.9055118110236221" bottom="0.8661417322834646" header="0.4724409448818898" footer="0.31496062992125984"/>
  <pageSetup blackAndWhite="1" horizontalDpi="600" verticalDpi="600" orientation="landscape" paperSize="9" scale="70" r:id="rId1"/>
  <headerFooter alignWithMargins="0">
    <oddHeader>&amp;C&amp;"Arial CE,Félkövér"&amp;14
Mártély Község Önkormányzat 
2013. évi pénzmaradvány-felhasználás &amp;11
&amp;R&amp;"Arial CE,Félkövér"1. számú melléklet&amp;"Arial CE,Normál"
az adatok ezer Ft-ban
</oddHeader>
  </headerFooter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 hiv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Szalkainet</dc:creator>
  <cp:keywords/>
  <dc:description/>
  <cp:lastModifiedBy>I</cp:lastModifiedBy>
  <cp:lastPrinted>2014-04-30T09:48:32Z</cp:lastPrinted>
  <dcterms:created xsi:type="dcterms:W3CDTF">2014-04-30T09:07:33Z</dcterms:created>
  <dcterms:modified xsi:type="dcterms:W3CDTF">2014-05-09T08:59:28Z</dcterms:modified>
  <cp:category/>
  <cp:version/>
  <cp:contentType/>
  <cp:contentStatus/>
</cp:coreProperties>
</file>