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00" windowHeight="8640" activeTab="4"/>
  </bookViews>
  <sheets>
    <sheet name="Mártély összesen" sheetId="1" r:id="rId1"/>
    <sheet name="Önkormányzat" sheetId="2" r:id="rId2"/>
    <sheet name="Gondozási Kp" sheetId="3" r:id="rId3"/>
    <sheet name="ÁMK" sheetId="4" r:id="rId4"/>
    <sheet name="Előirányzatfelhasználá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<sst xmlns="http://schemas.openxmlformats.org/spreadsheetml/2006/main" count="1148" uniqueCount="253">
  <si>
    <t>Mártély Község Önkormányzat</t>
  </si>
  <si>
    <t>2013. évi költségvetési előirányzat 1. számú módosítása</t>
  </si>
  <si>
    <t>Cím</t>
  </si>
  <si>
    <t>Alcím</t>
  </si>
  <si>
    <t>Előir. csoport</t>
  </si>
  <si>
    <t>Kiem.előir.</t>
  </si>
  <si>
    <t>Cím név</t>
  </si>
  <si>
    <t>Alcím név</t>
  </si>
  <si>
    <t>Előir.csop név</t>
  </si>
  <si>
    <t>Kiemelt ei.neve</t>
  </si>
  <si>
    <t>Kiadás</t>
  </si>
  <si>
    <t>Bevétel</t>
  </si>
  <si>
    <t>Eredeti előirányzat</t>
  </si>
  <si>
    <t>Módosítás 2013.05.29</t>
  </si>
  <si>
    <t>Módosított előirányzat 2013.05.29</t>
  </si>
  <si>
    <t xml:space="preserve">Eredeti előirányzat </t>
  </si>
  <si>
    <t>I.</t>
  </si>
  <si>
    <t>Működési költségvetés</t>
  </si>
  <si>
    <t>Működési bevételek</t>
  </si>
  <si>
    <t>1.1</t>
  </si>
  <si>
    <t>Int.működ.kapcs.bevétel</t>
  </si>
  <si>
    <t>1.2</t>
  </si>
  <si>
    <t>ÁFA bevétel</t>
  </si>
  <si>
    <t>2</t>
  </si>
  <si>
    <t>Sajátos működési bevételek</t>
  </si>
  <si>
    <t>2.1</t>
  </si>
  <si>
    <t>Magánszemélyek kommunális adója</t>
  </si>
  <si>
    <t>2.2</t>
  </si>
  <si>
    <t>Idegenforgalmi adó tartózkodás után</t>
  </si>
  <si>
    <t>2.3</t>
  </si>
  <si>
    <t>Iparűzési adó</t>
  </si>
  <si>
    <t>2.4</t>
  </si>
  <si>
    <t>Pótlékok, bírságok</t>
  </si>
  <si>
    <t>2.5</t>
  </si>
  <si>
    <t>Gépjárműadó</t>
  </si>
  <si>
    <t>2.6</t>
  </si>
  <si>
    <t>Talajterhelési díj</t>
  </si>
  <si>
    <t>2.7</t>
  </si>
  <si>
    <t>Egyéb sajátos bevétel</t>
  </si>
  <si>
    <t>2.8</t>
  </si>
  <si>
    <t>SZJA helyben maradó rész</t>
  </si>
  <si>
    <t>2.9</t>
  </si>
  <si>
    <t>SZJA jövedelemkülönbség mérséklés</t>
  </si>
  <si>
    <t>3</t>
  </si>
  <si>
    <t>Önkormányzat költségvetési támog.</t>
  </si>
  <si>
    <t>3.1</t>
  </si>
  <si>
    <t>I. Általános feladatok támogatása</t>
  </si>
  <si>
    <t>3.2</t>
  </si>
  <si>
    <t>II. Települési önkormányzatok köznevelési és gyermekétkeztetési feladatainak támogatása (óvoda működtetés, étkeztetés)</t>
  </si>
  <si>
    <t>3.3</t>
  </si>
  <si>
    <t>III.2. Hozzájárulás a pénzbeli szociális ellátásokhoz</t>
  </si>
  <si>
    <t>3.4</t>
  </si>
  <si>
    <t>III.3. Egyes szociális és gyermekjóléti feladatok támogatása</t>
  </si>
  <si>
    <t>3.5</t>
  </si>
  <si>
    <t>IV. A települési önkormányzatok kulturális feladatainak támogatása</t>
  </si>
  <si>
    <t>3.6</t>
  </si>
  <si>
    <t>Üdülőhelyi feladatok támogatása (3.sz.melléklet 15. pontja)</t>
  </si>
  <si>
    <t>4</t>
  </si>
  <si>
    <t>Működési kiadások</t>
  </si>
  <si>
    <t>4.1</t>
  </si>
  <si>
    <t>Személyi juttatás</t>
  </si>
  <si>
    <t>4.2</t>
  </si>
  <si>
    <t>Munkáltató járulék és Szoc.hj.adó</t>
  </si>
  <si>
    <t>4.3</t>
  </si>
  <si>
    <t>Dologi kiadások</t>
  </si>
  <si>
    <t>4.4</t>
  </si>
  <si>
    <t>Egyéb működési célú kiadás</t>
  </si>
  <si>
    <t>4.5</t>
  </si>
  <si>
    <t>Szociális juttatások</t>
  </si>
  <si>
    <t>5</t>
  </si>
  <si>
    <t>Pénzeszköz átvétel</t>
  </si>
  <si>
    <t>5.1</t>
  </si>
  <si>
    <t>Műk.célú támog.értékű átvett bev.</t>
  </si>
  <si>
    <t>5.3</t>
  </si>
  <si>
    <t>Előző évi költségvetési kiegészítés</t>
  </si>
  <si>
    <t>5.4</t>
  </si>
  <si>
    <t>Műk.célú péneszköz átvétel áh.kívül</t>
  </si>
  <si>
    <t>6</t>
  </si>
  <si>
    <t>Pénzeszköz átadás</t>
  </si>
  <si>
    <t>6.1</t>
  </si>
  <si>
    <t>Műk.célú támog.értékű átadott p.eszk.</t>
  </si>
  <si>
    <t>6.2</t>
  </si>
  <si>
    <t>Műk.célú péneszköz átadás áh.kívül</t>
  </si>
  <si>
    <t>6.3</t>
  </si>
  <si>
    <t>Intézmény finanszírozás (közös hivatal is)</t>
  </si>
  <si>
    <t>7</t>
  </si>
  <si>
    <t>Hitel felvétel, kölcsön visszafizetés</t>
  </si>
  <si>
    <t>8</t>
  </si>
  <si>
    <t>Hitel törlesztés.  kölcsön nyújtás</t>
  </si>
  <si>
    <t>9</t>
  </si>
  <si>
    <t>Előző évi pénzmaradvány felhasználás</t>
  </si>
  <si>
    <t>II.</t>
  </si>
  <si>
    <t>Felhalmozási költségvetés</t>
  </si>
  <si>
    <t>1</t>
  </si>
  <si>
    <t>Felhalmozási bevételek</t>
  </si>
  <si>
    <t>Önkormányzati vagyon bérbeadása</t>
  </si>
  <si>
    <t>Felh.célú támog.értékű átvett bev.</t>
  </si>
  <si>
    <t>1.3</t>
  </si>
  <si>
    <t>Önkormányzati lakótelek értékesítés</t>
  </si>
  <si>
    <t>1.4</t>
  </si>
  <si>
    <t>Felh.célú átvett pénzeszk. ÁH.kívül</t>
  </si>
  <si>
    <t>1.5</t>
  </si>
  <si>
    <t>Felh.célú kamatbevétel</t>
  </si>
  <si>
    <t>1.6</t>
  </si>
  <si>
    <t>Felhalmozási kiadás fordított ÁFA</t>
  </si>
  <si>
    <t>1.7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</si>
  <si>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</si>
  <si>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</si>
  <si>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</si>
  <si>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</si>
  <si>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</si>
  <si>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Alföldvíz Zrt 10 részvényvásárlás a 70/2013. (V.6.) Kt.határozat alapján</t>
  </si>
  <si>
    <t>Fejlesztési hitel felvétel</t>
  </si>
  <si>
    <t>Rövid lejáratú támog.megelőleg.hitel</t>
  </si>
  <si>
    <t>Hosszú lejáratú fejlesztési hitel</t>
  </si>
  <si>
    <t>Fejlesztési hitel törlesztés</t>
  </si>
  <si>
    <t>Felhalmozási célú pénzeszköz átadás</t>
  </si>
  <si>
    <t>Felhalm.c.pénzeszk.átad.ÁH.kívül</t>
  </si>
  <si>
    <t>Önkormányzati alcím összesen:</t>
  </si>
  <si>
    <t>Intézményi létszámkeret</t>
  </si>
  <si>
    <t>Közfoglalkoztatottak létszámkeret</t>
  </si>
  <si>
    <t>Mártély Község Önkormányzat Gondozási Központja</t>
  </si>
  <si>
    <t>5.2</t>
  </si>
  <si>
    <t>Intézmény finanszírozás (ebből normatív állami támogatás 9 427 e ft, önkormányzati támogatás 2 258 e ft)</t>
  </si>
  <si>
    <t>Gondozási Központ alcím összesen</t>
  </si>
  <si>
    <t>Mártélyi Általános Művelődési Központ</t>
  </si>
  <si>
    <t>Intézmény finanszírozás (ebből normatív támogatás 25 794 e ft, önkormányzati 2 665 eft)</t>
  </si>
  <si>
    <t>Mártélyi ÁMK alcím összesen</t>
  </si>
  <si>
    <t>Mártély Község Önkormányzat összesen:</t>
  </si>
  <si>
    <t>Gépjárműadó 40 %-a</t>
  </si>
  <si>
    <t>Intézmény finanszírozás</t>
  </si>
  <si>
    <t xml:space="preserve">Intézmény finanszírozás </t>
  </si>
  <si>
    <t>Fejlesztési hitel kamatkiadásai</t>
  </si>
  <si>
    <t>Önkormányzati költségvetés kiadási főösszeg:</t>
  </si>
  <si>
    <t>Önkormányzati költségvetés bevételi főösszeg:</t>
  </si>
  <si>
    <t>Halmozódás</t>
  </si>
  <si>
    <t>Nettósított költségvetés kiadási főösszeg:</t>
  </si>
  <si>
    <t>Nettósított költségvetés bevételi főösszeg:</t>
  </si>
  <si>
    <t>Költségvetési hiány finanszírozás (likvid hitel forgalom)</t>
  </si>
  <si>
    <t>Függő, átfutó kiadás, bevétel</t>
  </si>
  <si>
    <t>Összes kiadás és bevétel</t>
  </si>
  <si>
    <t>Költségvetési engedélyezett létszámkeret</t>
  </si>
  <si>
    <t>Tervezett közfoglalkoztatott létszám</t>
  </si>
  <si>
    <t>Összesen:</t>
  </si>
  <si>
    <t xml:space="preserve">                                                     </t>
  </si>
  <si>
    <t>1.sz.melléklet</t>
  </si>
  <si>
    <t>(adatok E Ft-ban)</t>
  </si>
  <si>
    <t>Mártély Községi Önkormányzat</t>
  </si>
  <si>
    <t>522110 Közutak üzemeltetése</t>
  </si>
  <si>
    <t>Szakfeladat összesen:</t>
  </si>
  <si>
    <t>581400 Folyóirat, időszaki kiadvány</t>
  </si>
  <si>
    <t>680002 Nem lakóingatlan bérbeadása</t>
  </si>
  <si>
    <t>813000 Zöldterület kezelése</t>
  </si>
  <si>
    <t>841112-2 Önkormányzati jogalkotás</t>
  </si>
  <si>
    <t>Előző évi pénzmaradvány felhasználása, működési célú kötelezettséggel terhelt pénzmaradvány 29671, szabad működési pénzmaradvány 8839 eft</t>
  </si>
  <si>
    <t>841113 Adó beszedése, ellenőrzése</t>
  </si>
  <si>
    <t>841402 Közvilágítás</t>
  </si>
  <si>
    <t>841403 Községgazdálkodás és m.n.s.szolg.</t>
  </si>
  <si>
    <t>Felh.célú támogatás értékű bevétel</t>
  </si>
  <si>
    <t>Felújítás kiadásai (az 56/2013. (IV.24)Kt.határozat alapján kátyúzási munkálatok elvégzése szerződés szerint)</t>
  </si>
  <si>
    <t>841901 Önkormányzatok elszámolásai</t>
  </si>
  <si>
    <t>Önkormányzati lakótelek és ingatlan értékesítés</t>
  </si>
  <si>
    <t>Önkormányzati föld értékesítése</t>
  </si>
  <si>
    <t>841906-9 Finanszírozási műveletek</t>
  </si>
  <si>
    <t>Fejlesztési hitel</t>
  </si>
  <si>
    <t>841907-9 Önkormányat elszámolásai költségvetési szerveikkel</t>
  </si>
  <si>
    <t>Az intézmények finanszírozására 35.834 eft,közös hivatal működtetésére pénzeszköz átadás 51.092 e ft.</t>
  </si>
  <si>
    <t>842541 Ár-, és belvízi védekezés</t>
  </si>
  <si>
    <t>862101 Házorvosi alapellátás</t>
  </si>
  <si>
    <t>862301 Fogorvosi alapellátás</t>
  </si>
  <si>
    <t>869042 Család és nővédelmi ellátás</t>
  </si>
  <si>
    <t>Foglalkoztatottak létszáma</t>
  </si>
  <si>
    <t>882116 Ápolási díj méltányos</t>
  </si>
  <si>
    <t>882122 Átmeneti segély pénzbeli</t>
  </si>
  <si>
    <t>882123 Temetési segély pénzbeli</t>
  </si>
  <si>
    <t>882124 Rendkívüli gyermekvédelmi ellátás</t>
  </si>
  <si>
    <t>882129 Egyéb önkormányzati eseti ellátások</t>
  </si>
  <si>
    <t>882201 Adósságkezelési szolgáltatás</t>
  </si>
  <si>
    <t>882203 Köztemetés</t>
  </si>
  <si>
    <t>889201 Gyermekjóléti szolgáltatás</t>
  </si>
  <si>
    <t>889924 Családsegítő szolgálat</t>
  </si>
  <si>
    <t>890301 Civilszervezetek működési támogatása</t>
  </si>
  <si>
    <t>890442-1 Foglalkoztatást helyettesítő támogatásra jogosultak hosszabb időtartamú közfoglalkoztatása</t>
  </si>
  <si>
    <t>Közfoglalkoztatottak létszáma</t>
  </si>
  <si>
    <t>890443-1 Egyéb közfoglalkoztatás</t>
  </si>
  <si>
    <t>960302 Köztemető fenntartás</t>
  </si>
  <si>
    <t>852011 KEOP-Erdei iskola felújítása</t>
  </si>
  <si>
    <t>910502-1 Közművelődési intézmények működtetése</t>
  </si>
  <si>
    <t>360000-1 Víztermelés, -kezelés, - ellátás</t>
  </si>
  <si>
    <t>Int.működ.kapcs.bev.(ívóvíz kintlévőség is)</t>
  </si>
  <si>
    <t>Ivóvízminőségi-javító projekt önerő kölcsön</t>
  </si>
  <si>
    <t>5.5</t>
  </si>
  <si>
    <t>370000-1 Szennyvíz gyűjtése, tisztítása, elhelyezése</t>
  </si>
  <si>
    <t>Kiadási főösszeg:</t>
  </si>
  <si>
    <t>Bevételi főösszeg</t>
  </si>
  <si>
    <t>Gondozási Központja</t>
  </si>
  <si>
    <t>2.sz.melléklet</t>
  </si>
  <si>
    <t>2013. évi eredeti előirányzat</t>
  </si>
  <si>
    <t>Mártély Község Önk. Gondozási Központja</t>
  </si>
  <si>
    <t>881011 Idősek nappali ellátása</t>
  </si>
  <si>
    <t>889921 Szociális étkeztetés</t>
  </si>
  <si>
    <t>889922 Házi segítségnyújtás</t>
  </si>
  <si>
    <t>889928 Falugondnoki, tanyagondnoki szolgáltatás</t>
  </si>
  <si>
    <t>841907-9 Önkormányzatok elszámolásai költségvetési szerveikkel</t>
  </si>
  <si>
    <t>Előző évi pénzmaradvány igénybevétele és felhasználása, kötelezettséggel terhelt pénzmaradvány</t>
  </si>
  <si>
    <t>Intézményi létszámkeret /fő</t>
  </si>
  <si>
    <t>3.sz.melléklet</t>
  </si>
  <si>
    <t>562913 Iskolai intézményi étkeztetés</t>
  </si>
  <si>
    <t>562917 Mukahelyi vendéglátás</t>
  </si>
  <si>
    <t>562920 Egyéb vendéglátás</t>
  </si>
  <si>
    <t>Intézmény finanszírozás (ebből normatív támogatás 24 149 e ft)</t>
  </si>
  <si>
    <t>851011 Óvodai nevelés, ellátás</t>
  </si>
  <si>
    <t>851012 SNI gyermek óvodai nevelése, ellátása</t>
  </si>
  <si>
    <t>8512011 Erdei iskola</t>
  </si>
  <si>
    <t>910123 Könyvtári szolgáltatások</t>
  </si>
  <si>
    <t>901502 Közművelődési intézmények működtet.</t>
  </si>
  <si>
    <t>Véglegesen átvett pénzeszköz</t>
  </si>
  <si>
    <t>Előirányzat felhasználási ütemterv 2013.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</si>
  <si>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</si>
  <si>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</si>
  <si>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</si>
  <si>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</si>
  <si>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</si>
  <si>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</si>
  <si>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</si>
  <si>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</si>
  <si>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</si>
  <si>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</si>
  <si>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</si>
  <si>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</si>
  <si>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</si>
  <si>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</si>
  <si>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</si>
  <si>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</si>
  <si>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Munkaadót terhelő járulékok</t>
  </si>
  <si>
    <t>Dologi és egyéb  folyó kiadások</t>
  </si>
  <si>
    <t>Működési célú átadott pénzeszközök</t>
  </si>
  <si>
    <t>Beruházási és felújítási kiadások</t>
  </si>
  <si>
    <t>Előző évi pénzmaradvány felhasználása</t>
  </si>
  <si>
    <t>Támogatási kölcsönök folyósítása, visszafizetése</t>
  </si>
  <si>
    <t>Intézményi működési bevételek</t>
  </si>
  <si>
    <t>Adóbevételek</t>
  </si>
  <si>
    <t>Önkormányzat működési támogatása</t>
  </si>
  <si>
    <t>Támogatásértékű működési bevételek</t>
  </si>
  <si>
    <t>Támogatásértékű felhalmozási bevételek</t>
  </si>
  <si>
    <t>Működési célú pénzeszköz átvétel</t>
  </si>
  <si>
    <t>Felhalmozási célú pe. Átvétel</t>
  </si>
  <si>
    <t>Előző évi pénzmaradvány igénybevétele</t>
  </si>
  <si>
    <t>Támogatási kölcsönök visszatérülése, igénybevétele</t>
  </si>
  <si>
    <t>Előző évi pénzmaradvány igénybevétele és felhasználása, kötelezettséggel terhelt pénzmaradvány 108 e Ft, szabad pénzmaradvány 147 e Ft</t>
  </si>
  <si>
    <t>2013. évi költségvetési előirányzat 2. számú módosítása</t>
  </si>
  <si>
    <t>Módosítás 2013.07.03</t>
  </si>
  <si>
    <t>Módosított előirányzat 2013.07.03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</si>
</sst>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2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3" fontId="3" fillId="24" borderId="11" xfId="0" applyNumberFormat="1" applyFont="1" applyFill="1" applyBorder="1" applyAlignment="1">
      <alignment/>
    </xf>
    <xf numFmtId="3" fontId="3" fillId="24" borderId="2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wrapText="1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3" fontId="3" fillId="0" borderId="25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4" fillId="0" borderId="22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1" fillId="0" borderId="23" xfId="0" applyFont="1" applyBorder="1" applyAlignment="1">
      <alignment vertical="center" textRotation="90" wrapText="1"/>
    </xf>
    <xf numFmtId="0" fontId="1" fillId="0" borderId="16" xfId="0" applyFont="1" applyBorder="1" applyAlignment="1">
      <alignment vertical="center" textRotation="90" wrapText="1"/>
    </xf>
    <xf numFmtId="0" fontId="1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3" fontId="6" fillId="0" borderId="25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&#225;rt&#233;ly%202013%20&#233;vi%20ktgvet&#233;s%201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ktgv."/>
      <sheetName val="Önkormányzat"/>
      <sheetName val="Gond.kp."/>
      <sheetName val="ÁMK"/>
      <sheetName val="Normatívák"/>
      <sheetName val="Előirányzat felh"/>
      <sheetName val="Pályázatok"/>
      <sheetName val="Rövid köt"/>
      <sheetName val="Hosszú lejköt"/>
    </sheetNames>
    <sheetDataSet>
      <sheetData sheetId="0">
        <row r="89">
          <cell r="L89">
            <v>14827</v>
          </cell>
          <cell r="M89">
            <v>0</v>
          </cell>
        </row>
        <row r="110">
          <cell r="L110">
            <v>42783</v>
          </cell>
          <cell r="M110">
            <v>0</v>
          </cell>
        </row>
      </sheetData>
      <sheetData sheetId="1">
        <row r="11">
          <cell r="I11">
            <v>592</v>
          </cell>
        </row>
        <row r="18">
          <cell r="I18">
            <v>1219</v>
          </cell>
        </row>
        <row r="25">
          <cell r="L25">
            <v>1005</v>
          </cell>
        </row>
        <row r="28">
          <cell r="L28">
            <v>3635</v>
          </cell>
        </row>
        <row r="35">
          <cell r="I35">
            <v>1242</v>
          </cell>
        </row>
        <row r="36">
          <cell r="I36">
            <v>3</v>
          </cell>
        </row>
        <row r="42">
          <cell r="L42">
            <v>11</v>
          </cell>
        </row>
        <row r="44">
          <cell r="I44">
            <v>215</v>
          </cell>
        </row>
        <row r="45">
          <cell r="I45">
            <v>18</v>
          </cell>
        </row>
        <row r="46">
          <cell r="I46">
            <v>2455</v>
          </cell>
        </row>
        <row r="47">
          <cell r="I47">
            <v>2108</v>
          </cell>
        </row>
        <row r="51">
          <cell r="I51">
            <v>200</v>
          </cell>
        </row>
        <row r="52">
          <cell r="M52">
            <v>38510</v>
          </cell>
        </row>
        <row r="58">
          <cell r="L58">
            <v>50</v>
          </cell>
        </row>
        <row r="60">
          <cell r="L60">
            <v>2700</v>
          </cell>
        </row>
        <row r="61">
          <cell r="L61">
            <v>280</v>
          </cell>
        </row>
        <row r="62">
          <cell r="L62">
            <v>29000</v>
          </cell>
        </row>
        <row r="63">
          <cell r="L63">
            <v>2890</v>
          </cell>
        </row>
        <row r="64">
          <cell r="L64">
            <v>4150</v>
          </cell>
        </row>
        <row r="65">
          <cell r="L65">
            <v>300</v>
          </cell>
        </row>
        <row r="66">
          <cell r="L66">
            <v>365</v>
          </cell>
        </row>
        <row r="68">
          <cell r="I68">
            <v>101</v>
          </cell>
        </row>
        <row r="75">
          <cell r="I75">
            <v>3750</v>
          </cell>
        </row>
        <row r="76">
          <cell r="I76">
            <v>10</v>
          </cell>
        </row>
        <row r="83">
          <cell r="L83">
            <v>102</v>
          </cell>
        </row>
        <row r="84">
          <cell r="L84">
            <v>12</v>
          </cell>
        </row>
        <row r="86">
          <cell r="I86">
            <v>9</v>
          </cell>
        </row>
        <row r="87">
          <cell r="I87">
            <v>4</v>
          </cell>
        </row>
        <row r="88">
          <cell r="I88">
            <v>5424</v>
          </cell>
          <cell r="J88">
            <v>-1181</v>
          </cell>
        </row>
        <row r="89">
          <cell r="I89">
            <v>352</v>
          </cell>
        </row>
        <row r="94">
          <cell r="L94">
            <v>15</v>
          </cell>
        </row>
        <row r="96">
          <cell r="J96">
            <v>1181</v>
          </cell>
        </row>
        <row r="111">
          <cell r="L111">
            <v>19923</v>
          </cell>
        </row>
        <row r="112">
          <cell r="L112">
            <v>23580</v>
          </cell>
        </row>
        <row r="113">
          <cell r="L113">
            <v>2557</v>
          </cell>
        </row>
        <row r="114">
          <cell r="L114">
            <v>9427</v>
          </cell>
        </row>
        <row r="115">
          <cell r="L115">
            <v>1502</v>
          </cell>
        </row>
        <row r="116">
          <cell r="L116">
            <v>712</v>
          </cell>
        </row>
        <row r="121">
          <cell r="L121">
            <v>6000</v>
          </cell>
        </row>
        <row r="132">
          <cell r="I132">
            <v>59594</v>
          </cell>
          <cell r="L132">
            <v>59594</v>
          </cell>
        </row>
        <row r="140">
          <cell r="I140">
            <v>86926</v>
          </cell>
        </row>
        <row r="147">
          <cell r="I147">
            <v>254</v>
          </cell>
        </row>
        <row r="154">
          <cell r="L154">
            <v>386</v>
          </cell>
        </row>
        <row r="155">
          <cell r="L155">
            <v>81</v>
          </cell>
        </row>
        <row r="157">
          <cell r="I157">
            <v>296</v>
          </cell>
        </row>
        <row r="158">
          <cell r="I158">
            <v>42</v>
          </cell>
        </row>
        <row r="165">
          <cell r="L165">
            <v>45</v>
          </cell>
        </row>
        <row r="166">
          <cell r="L166">
            <v>12</v>
          </cell>
        </row>
        <row r="173">
          <cell r="I173">
            <v>1148</v>
          </cell>
        </row>
        <row r="174">
          <cell r="I174">
            <v>297</v>
          </cell>
        </row>
        <row r="175">
          <cell r="I175">
            <v>723</v>
          </cell>
        </row>
        <row r="176">
          <cell r="I176">
            <v>6</v>
          </cell>
        </row>
        <row r="178">
          <cell r="L178">
            <v>2300</v>
          </cell>
        </row>
        <row r="186">
          <cell r="L186">
            <v>325</v>
          </cell>
        </row>
        <row r="188">
          <cell r="I188">
            <v>284</v>
          </cell>
        </row>
        <row r="195">
          <cell r="I195">
            <v>150</v>
          </cell>
        </row>
        <row r="204">
          <cell r="I204">
            <v>354</v>
          </cell>
        </row>
        <row r="211">
          <cell r="I211">
            <v>100</v>
          </cell>
        </row>
        <row r="218">
          <cell r="I218">
            <v>300</v>
          </cell>
        </row>
        <row r="225">
          <cell r="I225">
            <v>160</v>
          </cell>
        </row>
        <row r="232">
          <cell r="I232">
            <v>200</v>
          </cell>
        </row>
        <row r="239">
          <cell r="I239">
            <v>100</v>
          </cell>
        </row>
        <row r="246">
          <cell r="I246">
            <v>300</v>
          </cell>
        </row>
        <row r="253">
          <cell r="I253">
            <v>630</v>
          </cell>
        </row>
        <row r="260">
          <cell r="I260">
            <v>2178</v>
          </cell>
        </row>
        <row r="261">
          <cell r="I261">
            <v>294</v>
          </cell>
        </row>
        <row r="264">
          <cell r="L264">
            <v>1978</v>
          </cell>
        </row>
        <row r="272">
          <cell r="I272">
            <v>6606</v>
          </cell>
        </row>
        <row r="273">
          <cell r="I273">
            <v>892</v>
          </cell>
        </row>
        <row r="274">
          <cell r="I274">
            <v>3965</v>
          </cell>
        </row>
        <row r="276">
          <cell r="L276">
            <v>11463</v>
          </cell>
        </row>
        <row r="279">
          <cell r="L279">
            <v>690</v>
          </cell>
        </row>
        <row r="281">
          <cell r="I281">
            <v>690</v>
          </cell>
        </row>
        <row r="289">
          <cell r="L289">
            <v>118</v>
          </cell>
        </row>
        <row r="291">
          <cell r="I291">
            <v>301</v>
          </cell>
        </row>
        <row r="292">
          <cell r="I292">
            <v>15</v>
          </cell>
        </row>
        <row r="298">
          <cell r="I298">
            <v>47</v>
          </cell>
        </row>
        <row r="299">
          <cell r="I299">
            <v>13</v>
          </cell>
        </row>
        <row r="300">
          <cell r="I300">
            <v>1351</v>
          </cell>
        </row>
        <row r="303">
          <cell r="L303">
            <v>27882</v>
          </cell>
        </row>
        <row r="306">
          <cell r="I306">
            <v>26471</v>
          </cell>
        </row>
        <row r="314">
          <cell r="I314">
            <v>915</v>
          </cell>
        </row>
        <row r="317">
          <cell r="L317">
            <v>86389</v>
          </cell>
        </row>
        <row r="319">
          <cell r="I319">
            <v>86389</v>
          </cell>
        </row>
        <row r="326">
          <cell r="L326">
            <v>1850</v>
          </cell>
        </row>
        <row r="328">
          <cell r="I328">
            <v>40</v>
          </cell>
        </row>
        <row r="329">
          <cell r="I329">
            <v>10</v>
          </cell>
        </row>
        <row r="330">
          <cell r="I330">
            <v>1739</v>
          </cell>
          <cell r="J330">
            <v>-140</v>
          </cell>
        </row>
        <row r="333">
          <cell r="L333">
            <v>3500</v>
          </cell>
        </row>
        <row r="335">
          <cell r="I335">
            <v>3500</v>
          </cell>
        </row>
        <row r="336">
          <cell r="J336">
            <v>140</v>
          </cell>
        </row>
        <row r="342">
          <cell r="L342">
            <v>953</v>
          </cell>
        </row>
        <row r="344">
          <cell r="I344">
            <v>800</v>
          </cell>
        </row>
      </sheetData>
      <sheetData sheetId="2">
        <row r="12">
          <cell r="L12">
            <v>540</v>
          </cell>
        </row>
        <row r="14">
          <cell r="I14">
            <v>3651</v>
          </cell>
        </row>
        <row r="15">
          <cell r="I15">
            <v>986</v>
          </cell>
        </row>
        <row r="16">
          <cell r="I16">
            <v>757</v>
          </cell>
        </row>
        <row r="23">
          <cell r="L23">
            <v>2402</v>
          </cell>
        </row>
        <row r="25">
          <cell r="I25">
            <v>2402</v>
          </cell>
        </row>
        <row r="31">
          <cell r="L31">
            <v>200</v>
          </cell>
        </row>
        <row r="36">
          <cell r="I36">
            <v>3066</v>
          </cell>
        </row>
        <row r="37">
          <cell r="I37">
            <v>828</v>
          </cell>
        </row>
        <row r="38">
          <cell r="I38">
            <v>81</v>
          </cell>
        </row>
        <row r="45">
          <cell r="I45">
            <v>1422</v>
          </cell>
        </row>
        <row r="46">
          <cell r="I46">
            <v>384</v>
          </cell>
        </row>
        <row r="47">
          <cell r="I47">
            <v>1250</v>
          </cell>
        </row>
        <row r="54">
          <cell r="L54">
            <v>11685</v>
          </cell>
        </row>
      </sheetData>
      <sheetData sheetId="3">
        <row r="11">
          <cell r="L11">
            <v>2500</v>
          </cell>
        </row>
        <row r="12">
          <cell r="L12">
            <v>675</v>
          </cell>
        </row>
        <row r="14">
          <cell r="I14">
            <v>5431</v>
          </cell>
        </row>
        <row r="15">
          <cell r="I15">
            <v>1466</v>
          </cell>
        </row>
        <row r="16">
          <cell r="I16">
            <v>11225</v>
          </cell>
        </row>
        <row r="24">
          <cell r="L24">
            <v>50</v>
          </cell>
        </row>
        <row r="25">
          <cell r="L25">
            <v>14</v>
          </cell>
        </row>
        <row r="32">
          <cell r="L32">
            <v>4500</v>
          </cell>
        </row>
        <row r="33">
          <cell r="L33">
            <v>1215</v>
          </cell>
        </row>
        <row r="40">
          <cell r="L40">
            <v>24149</v>
          </cell>
        </row>
        <row r="47">
          <cell r="I47">
            <v>12342</v>
          </cell>
        </row>
        <row r="48">
          <cell r="I48">
            <v>3332</v>
          </cell>
        </row>
        <row r="49">
          <cell r="I49">
            <v>1539</v>
          </cell>
        </row>
        <row r="56">
          <cell r="I56">
            <v>300</v>
          </cell>
        </row>
        <row r="57">
          <cell r="I57">
            <v>81</v>
          </cell>
        </row>
        <row r="64">
          <cell r="L64">
            <v>4700</v>
          </cell>
        </row>
        <row r="65">
          <cell r="L65">
            <v>1134</v>
          </cell>
        </row>
        <row r="69">
          <cell r="I69">
            <v>1297</v>
          </cell>
        </row>
        <row r="76">
          <cell r="L76">
            <v>150</v>
          </cell>
        </row>
        <row r="77">
          <cell r="L77">
            <v>30</v>
          </cell>
        </row>
        <row r="79">
          <cell r="I79">
            <v>2300</v>
          </cell>
        </row>
        <row r="80">
          <cell r="I80">
            <v>621</v>
          </cell>
        </row>
        <row r="81">
          <cell r="I81">
            <v>484</v>
          </cell>
        </row>
        <row r="89">
          <cell r="L89">
            <v>2266</v>
          </cell>
        </row>
        <row r="90">
          <cell r="L90">
            <v>486</v>
          </cell>
        </row>
        <row r="91">
          <cell r="L91">
            <v>914</v>
          </cell>
        </row>
        <row r="93">
          <cell r="I93">
            <v>720</v>
          </cell>
        </row>
        <row r="94">
          <cell r="I94">
            <v>194</v>
          </cell>
        </row>
        <row r="95">
          <cell r="I95">
            <v>1451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workbookViewId="0" topLeftCell="A13">
      <selection activeCell="H153" sqref="H153"/>
    </sheetView>
  </sheetViews>
  <sheetFormatPr defaultColWidth="9.140625" defaultRowHeight="12.75"/>
  <cols>
    <col min="1" max="3" width="3.57421875" style="41" customWidth="1"/>
    <col min="4" max="4" width="3.57421875" style="42" customWidth="1"/>
    <col min="5" max="6" width="5.7109375" style="41" hidden="1" customWidth="1"/>
    <col min="7" max="7" width="5.7109375" style="41" customWidth="1"/>
    <col min="8" max="8" width="32.00390625" style="41" customWidth="1"/>
    <col min="9" max="9" width="9.7109375" style="106" customWidth="1"/>
    <col min="10" max="10" width="10.7109375" style="106" hidden="1" customWidth="1"/>
    <col min="11" max="11" width="10.421875" style="106" customWidth="1"/>
    <col min="12" max="12" width="9.421875" style="106" customWidth="1"/>
    <col min="13" max="13" width="8.8515625" style="106" customWidth="1"/>
    <col min="14" max="14" width="10.00390625" style="106" customWidth="1"/>
    <col min="15" max="15" width="0" style="41" hidden="1" customWidth="1"/>
    <col min="16" max="18" width="9.140625" style="41" customWidth="1"/>
  </cols>
  <sheetData>
    <row r="1" spans="1:7" ht="12.75">
      <c r="A1" s="39" t="s">
        <v>0</v>
      </c>
      <c r="B1" s="39"/>
      <c r="C1" s="39"/>
      <c r="D1" s="40"/>
      <c r="E1" s="39"/>
      <c r="F1" s="39"/>
      <c r="G1" s="39"/>
    </row>
    <row r="3" spans="1:8" ht="12.75">
      <c r="A3" s="185" t="s">
        <v>250</v>
      </c>
      <c r="B3" s="185"/>
      <c r="C3" s="185"/>
      <c r="D3" s="185"/>
      <c r="E3" s="185"/>
      <c r="F3" s="185"/>
      <c r="G3" s="185"/>
      <c r="H3" s="185"/>
    </row>
    <row r="5" spans="1:18" ht="12.75">
      <c r="A5" s="186" t="s">
        <v>2</v>
      </c>
      <c r="B5" s="186" t="s">
        <v>3</v>
      </c>
      <c r="C5" s="186" t="s">
        <v>4</v>
      </c>
      <c r="D5" s="188" t="s">
        <v>5</v>
      </c>
      <c r="E5" s="186" t="s">
        <v>6</v>
      </c>
      <c r="F5" s="186" t="s">
        <v>7</v>
      </c>
      <c r="G5" s="186" t="s">
        <v>8</v>
      </c>
      <c r="H5" s="189" t="s">
        <v>9</v>
      </c>
      <c r="I5" s="166" t="s">
        <v>10</v>
      </c>
      <c r="J5" s="180"/>
      <c r="K5" s="180"/>
      <c r="L5" s="180"/>
      <c r="M5" s="181"/>
      <c r="N5" s="182" t="s">
        <v>11</v>
      </c>
      <c r="O5" s="180"/>
      <c r="P5" s="180"/>
      <c r="Q5" s="180"/>
      <c r="R5" s="183"/>
    </row>
    <row r="6" spans="1:18" ht="33.75">
      <c r="A6" s="187"/>
      <c r="B6" s="187"/>
      <c r="C6" s="187"/>
      <c r="D6" s="187"/>
      <c r="E6" s="187"/>
      <c r="F6" s="187"/>
      <c r="G6" s="187"/>
      <c r="H6" s="187"/>
      <c r="I6" s="2" t="s">
        <v>12</v>
      </c>
      <c r="J6" s="3" t="s">
        <v>13</v>
      </c>
      <c r="K6" s="3" t="s">
        <v>14</v>
      </c>
      <c r="L6" s="2" t="s">
        <v>251</v>
      </c>
      <c r="M6" s="2" t="s">
        <v>252</v>
      </c>
      <c r="N6" s="30" t="s">
        <v>15</v>
      </c>
      <c r="O6" s="3" t="s">
        <v>13</v>
      </c>
      <c r="P6" s="30" t="s">
        <v>14</v>
      </c>
      <c r="Q6" s="2" t="s">
        <v>251</v>
      </c>
      <c r="R6" s="2" t="s">
        <v>252</v>
      </c>
    </row>
    <row r="7" spans="1:18" ht="12.75">
      <c r="A7" s="9">
        <v>1</v>
      </c>
      <c r="B7" s="9"/>
      <c r="C7" s="9"/>
      <c r="D7" s="43"/>
      <c r="E7" s="173" t="s">
        <v>0</v>
      </c>
      <c r="F7" s="173"/>
      <c r="G7" s="173"/>
      <c r="H7" s="173"/>
      <c r="I7" s="64"/>
      <c r="J7" s="84"/>
      <c r="K7" s="84"/>
      <c r="L7" s="64"/>
      <c r="M7" s="87"/>
      <c r="N7" s="88"/>
      <c r="O7" s="9"/>
      <c r="P7" s="63"/>
      <c r="Q7" s="45"/>
      <c r="R7" s="45"/>
    </row>
    <row r="8" spans="1:18" ht="12.75">
      <c r="A8" s="9"/>
      <c r="B8" s="9">
        <v>1</v>
      </c>
      <c r="C8" s="9"/>
      <c r="D8" s="43"/>
      <c r="E8" s="9"/>
      <c r="F8" s="174" t="s">
        <v>0</v>
      </c>
      <c r="G8" s="174"/>
      <c r="H8" s="174"/>
      <c r="I8" s="64"/>
      <c r="J8" s="84"/>
      <c r="K8" s="84"/>
      <c r="L8" s="64"/>
      <c r="M8" s="87"/>
      <c r="N8" s="88"/>
      <c r="O8" s="9"/>
      <c r="P8" s="63"/>
      <c r="Q8" s="45"/>
      <c r="R8" s="45"/>
    </row>
    <row r="9" spans="1:18" ht="12.75">
      <c r="A9" s="9"/>
      <c r="B9" s="9"/>
      <c r="C9" s="44" t="s">
        <v>16</v>
      </c>
      <c r="D9" s="43"/>
      <c r="E9" s="9"/>
      <c r="F9" s="9"/>
      <c r="G9" s="174" t="s">
        <v>17</v>
      </c>
      <c r="H9" s="174"/>
      <c r="I9" s="64"/>
      <c r="J9" s="84"/>
      <c r="K9" s="84"/>
      <c r="L9" s="64"/>
      <c r="M9" s="87"/>
      <c r="N9" s="88"/>
      <c r="O9" s="9"/>
      <c r="P9" s="63"/>
      <c r="Q9" s="45"/>
      <c r="R9" s="45"/>
    </row>
    <row r="10" spans="1:18" ht="12.75">
      <c r="A10" s="9"/>
      <c r="B10" s="9"/>
      <c r="C10" s="9"/>
      <c r="D10" s="48">
        <v>1</v>
      </c>
      <c r="E10" s="9"/>
      <c r="F10" s="9"/>
      <c r="G10" s="9"/>
      <c r="H10" s="9" t="s">
        <v>18</v>
      </c>
      <c r="I10" s="73"/>
      <c r="J10" s="73"/>
      <c r="K10" s="73"/>
      <c r="L10" s="73"/>
      <c r="M10" s="73"/>
      <c r="N10" s="73"/>
      <c r="O10" s="9"/>
      <c r="P10" s="63"/>
      <c r="Q10" s="45"/>
      <c r="R10" s="45"/>
    </row>
    <row r="11" spans="1:18" ht="12.75">
      <c r="A11" s="45"/>
      <c r="B11" s="45"/>
      <c r="C11" s="45"/>
      <c r="D11" s="46" t="s">
        <v>19</v>
      </c>
      <c r="E11" s="45"/>
      <c r="F11" s="45"/>
      <c r="G11" s="45"/>
      <c r="H11" s="45" t="s">
        <v>20</v>
      </c>
      <c r="I11" s="96"/>
      <c r="J11" s="96"/>
      <c r="K11" s="96"/>
      <c r="L11" s="96"/>
      <c r="M11" s="96"/>
      <c r="N11" s="96">
        <f>'[1]Önkormányzat'!L25+'[1]Önkormányzat'!L42+'[1]Önkormányzat'!L58+'[1]Önkormányzat'!L83+'[1]Önkormányzat'!L154+'[1]Önkormányzat'!L165+'[1]Önkormányzat'!L186+'[1]Önkormányzat'!L289+'[1]Önkormányzat'!L326+'[1]Önkormányzat'!L342</f>
        <v>4845</v>
      </c>
      <c r="O11" s="96">
        <f>'[1]Önkormányzat'!M25+'[1]Önkormányzat'!M42+'[1]Önkormányzat'!M58+'[1]Önkormányzat'!M83+'[1]Önkormányzat'!M154+'[1]Önkormányzat'!M165+'[1]Önkormányzat'!M186+'[1]Önkormányzat'!M289+'[1]Önkormányzat'!M326+'[1]Önkormányzat'!M342</f>
        <v>0</v>
      </c>
      <c r="P11" s="96">
        <f>SUM(N11:O11)</f>
        <v>4845</v>
      </c>
      <c r="Q11" s="45"/>
      <c r="R11" s="66">
        <f>SUM(P11:Q11)</f>
        <v>4845</v>
      </c>
    </row>
    <row r="12" spans="1:18" ht="12.75">
      <c r="A12" s="45"/>
      <c r="B12" s="45"/>
      <c r="C12" s="45"/>
      <c r="D12" s="46" t="s">
        <v>21</v>
      </c>
      <c r="E12" s="45"/>
      <c r="F12" s="45"/>
      <c r="G12" s="45"/>
      <c r="H12" s="45" t="s">
        <v>22</v>
      </c>
      <c r="I12" s="96"/>
      <c r="J12" s="96"/>
      <c r="K12" s="96"/>
      <c r="L12" s="96"/>
      <c r="M12" s="96"/>
      <c r="N12" s="96">
        <f>'[1]Önkormányzat'!L84+'[1]Önkormányzat'!L155+'[1]Önkormányzat'!L166</f>
        <v>105</v>
      </c>
      <c r="O12" s="96">
        <f>'[1]Önkormányzat'!M84+'[1]Önkormányzat'!M155+'[1]Önkormányzat'!M166</f>
        <v>0</v>
      </c>
      <c r="P12" s="96">
        <f aca="true" t="shared" si="0" ref="P12:P71">SUM(N12:O12)</f>
        <v>105</v>
      </c>
      <c r="Q12" s="45"/>
      <c r="R12" s="66">
        <f aca="true" t="shared" si="1" ref="R12:R73">SUM(P12:Q12)</f>
        <v>105</v>
      </c>
    </row>
    <row r="13" spans="1:18" ht="12.75">
      <c r="A13" s="45"/>
      <c r="B13" s="45"/>
      <c r="C13" s="45"/>
      <c r="D13" s="43" t="s">
        <v>23</v>
      </c>
      <c r="E13" s="45"/>
      <c r="F13" s="45"/>
      <c r="G13" s="45"/>
      <c r="H13" s="9" t="s">
        <v>24</v>
      </c>
      <c r="I13" s="96"/>
      <c r="J13" s="96"/>
      <c r="K13" s="96"/>
      <c r="L13" s="96"/>
      <c r="M13" s="96"/>
      <c r="N13" s="96"/>
      <c r="O13" s="45"/>
      <c r="P13" s="96">
        <f t="shared" si="0"/>
        <v>0</v>
      </c>
      <c r="Q13" s="45"/>
      <c r="R13" s="66">
        <f t="shared" si="1"/>
        <v>0</v>
      </c>
    </row>
    <row r="14" spans="1:18" ht="12.75">
      <c r="A14" s="45"/>
      <c r="B14" s="45"/>
      <c r="C14" s="45"/>
      <c r="D14" s="46" t="s">
        <v>25</v>
      </c>
      <c r="E14" s="45"/>
      <c r="F14" s="45"/>
      <c r="G14" s="45"/>
      <c r="H14" s="45" t="s">
        <v>26</v>
      </c>
      <c r="I14" s="77"/>
      <c r="J14" s="77"/>
      <c r="K14" s="77"/>
      <c r="L14" s="77"/>
      <c r="M14" s="77"/>
      <c r="N14" s="77">
        <f>'[1]Önkormányzat'!L60</f>
        <v>2700</v>
      </c>
      <c r="O14" s="77">
        <f>'[1]Önkormányzat'!M60</f>
        <v>0</v>
      </c>
      <c r="P14" s="96">
        <f t="shared" si="0"/>
        <v>2700</v>
      </c>
      <c r="Q14" s="45"/>
      <c r="R14" s="66">
        <f t="shared" si="1"/>
        <v>2700</v>
      </c>
    </row>
    <row r="15" spans="1:18" ht="12.75">
      <c r="A15" s="45"/>
      <c r="B15" s="45"/>
      <c r="C15" s="45"/>
      <c r="D15" s="46" t="s">
        <v>27</v>
      </c>
      <c r="E15" s="45"/>
      <c r="F15" s="45"/>
      <c r="G15" s="45"/>
      <c r="H15" s="45" t="s">
        <v>28</v>
      </c>
      <c r="I15" s="77"/>
      <c r="J15" s="77"/>
      <c r="K15" s="77"/>
      <c r="L15" s="77"/>
      <c r="M15" s="77"/>
      <c r="N15" s="77">
        <f>'[1]Önkormányzat'!L61</f>
        <v>280</v>
      </c>
      <c r="O15" s="77">
        <f>'[1]Önkormányzat'!M61</f>
        <v>0</v>
      </c>
      <c r="P15" s="96">
        <f t="shared" si="0"/>
        <v>280</v>
      </c>
      <c r="Q15" s="45"/>
      <c r="R15" s="66">
        <f t="shared" si="1"/>
        <v>280</v>
      </c>
    </row>
    <row r="16" spans="1:18" ht="12.75">
      <c r="A16" s="45"/>
      <c r="B16" s="45"/>
      <c r="C16" s="45"/>
      <c r="D16" s="46" t="s">
        <v>29</v>
      </c>
      <c r="E16" s="45"/>
      <c r="F16" s="45"/>
      <c r="G16" s="45"/>
      <c r="H16" s="45" t="s">
        <v>30</v>
      </c>
      <c r="I16" s="77"/>
      <c r="J16" s="77"/>
      <c r="K16" s="77"/>
      <c r="L16" s="77"/>
      <c r="M16" s="77"/>
      <c r="N16" s="77">
        <f>'[1]Önkormányzat'!L62</f>
        <v>29000</v>
      </c>
      <c r="O16" s="77">
        <f>'[1]Önkormányzat'!M62</f>
        <v>0</v>
      </c>
      <c r="P16" s="96">
        <f t="shared" si="0"/>
        <v>29000</v>
      </c>
      <c r="Q16" s="45"/>
      <c r="R16" s="66">
        <f t="shared" si="1"/>
        <v>29000</v>
      </c>
    </row>
    <row r="17" spans="1:18" ht="12.75">
      <c r="A17" s="45"/>
      <c r="B17" s="45"/>
      <c r="C17" s="45"/>
      <c r="D17" s="46" t="s">
        <v>31</v>
      </c>
      <c r="E17" s="45"/>
      <c r="F17" s="45"/>
      <c r="G17" s="45"/>
      <c r="H17" s="45" t="s">
        <v>32</v>
      </c>
      <c r="I17" s="77"/>
      <c r="J17" s="77"/>
      <c r="K17" s="77"/>
      <c r="L17" s="77"/>
      <c r="M17" s="77"/>
      <c r="N17" s="77">
        <f>'[1]Önkormányzat'!L63</f>
        <v>2890</v>
      </c>
      <c r="O17" s="77">
        <f>'[1]Önkormányzat'!M63</f>
        <v>0</v>
      </c>
      <c r="P17" s="96">
        <f t="shared" si="0"/>
        <v>2890</v>
      </c>
      <c r="Q17" s="45"/>
      <c r="R17" s="66">
        <f t="shared" si="1"/>
        <v>2890</v>
      </c>
    </row>
    <row r="18" spans="1:18" ht="12.75">
      <c r="A18" s="45"/>
      <c r="B18" s="45"/>
      <c r="C18" s="45"/>
      <c r="D18" s="46" t="s">
        <v>33</v>
      </c>
      <c r="E18" s="45"/>
      <c r="F18" s="45"/>
      <c r="G18" s="45"/>
      <c r="H18" s="45" t="s">
        <v>34</v>
      </c>
      <c r="I18" s="77"/>
      <c r="J18" s="77"/>
      <c r="K18" s="77"/>
      <c r="L18" s="77"/>
      <c r="M18" s="77"/>
      <c r="N18" s="77">
        <f>'[1]Önkormányzat'!L64</f>
        <v>4150</v>
      </c>
      <c r="O18" s="77">
        <f>'[1]Önkormányzat'!M64</f>
        <v>0</v>
      </c>
      <c r="P18" s="96">
        <f t="shared" si="0"/>
        <v>4150</v>
      </c>
      <c r="Q18" s="45"/>
      <c r="R18" s="66">
        <f t="shared" si="1"/>
        <v>4150</v>
      </c>
    </row>
    <row r="19" spans="1:18" ht="12.75">
      <c r="A19" s="45"/>
      <c r="B19" s="45"/>
      <c r="C19" s="45"/>
      <c r="D19" s="46" t="s">
        <v>35</v>
      </c>
      <c r="E19" s="45"/>
      <c r="F19" s="45"/>
      <c r="G19" s="45"/>
      <c r="H19" s="45" t="s">
        <v>36</v>
      </c>
      <c r="I19" s="73"/>
      <c r="J19" s="73"/>
      <c r="K19" s="73"/>
      <c r="L19" s="73"/>
      <c r="M19" s="73"/>
      <c r="N19" s="77">
        <f>'[1]Önkormányzat'!L65</f>
        <v>300</v>
      </c>
      <c r="O19" s="77">
        <f>'[1]Önkormányzat'!M65</f>
        <v>0</v>
      </c>
      <c r="P19" s="96">
        <f t="shared" si="0"/>
        <v>300</v>
      </c>
      <c r="Q19" s="45"/>
      <c r="R19" s="66">
        <f t="shared" si="1"/>
        <v>300</v>
      </c>
    </row>
    <row r="20" spans="1:18" ht="12.75">
      <c r="A20" s="45"/>
      <c r="B20" s="45"/>
      <c r="C20" s="45"/>
      <c r="D20" s="46" t="s">
        <v>37</v>
      </c>
      <c r="E20" s="45"/>
      <c r="F20" s="45"/>
      <c r="G20" s="45"/>
      <c r="H20" s="45" t="s">
        <v>38</v>
      </c>
      <c r="I20" s="73"/>
      <c r="J20" s="73"/>
      <c r="K20" s="73"/>
      <c r="L20" s="73"/>
      <c r="M20" s="73"/>
      <c r="N20" s="77">
        <f>'[1]Önkormányzat'!L66</f>
        <v>365</v>
      </c>
      <c r="O20" s="77">
        <f>'[1]Önkormányzat'!M66</f>
        <v>0</v>
      </c>
      <c r="P20" s="96">
        <f t="shared" si="0"/>
        <v>365</v>
      </c>
      <c r="Q20" s="45"/>
      <c r="R20" s="66">
        <f t="shared" si="1"/>
        <v>365</v>
      </c>
    </row>
    <row r="21" spans="1:18" ht="12.75">
      <c r="A21" s="45"/>
      <c r="B21" s="45"/>
      <c r="C21" s="45"/>
      <c r="D21" s="49" t="s">
        <v>39</v>
      </c>
      <c r="E21" s="6"/>
      <c r="F21" s="6"/>
      <c r="G21" s="6"/>
      <c r="H21" s="6" t="s">
        <v>40</v>
      </c>
      <c r="I21" s="77"/>
      <c r="J21" s="77"/>
      <c r="K21" s="77"/>
      <c r="L21" s="77"/>
      <c r="M21" s="77"/>
      <c r="N21" s="77">
        <f>'[1]Önkormányzat'!L108</f>
        <v>0</v>
      </c>
      <c r="O21" s="77">
        <f>'[1]Önkormányzat'!M108</f>
        <v>0</v>
      </c>
      <c r="P21" s="96">
        <f t="shared" si="0"/>
        <v>0</v>
      </c>
      <c r="Q21" s="45"/>
      <c r="R21" s="66">
        <f t="shared" si="1"/>
        <v>0</v>
      </c>
    </row>
    <row r="22" spans="1:18" ht="12.75">
      <c r="A22" s="45"/>
      <c r="B22" s="45"/>
      <c r="C22" s="45"/>
      <c r="D22" s="49" t="s">
        <v>41</v>
      </c>
      <c r="E22" s="6"/>
      <c r="F22" s="6"/>
      <c r="G22" s="6"/>
      <c r="H22" s="6" t="s">
        <v>42</v>
      </c>
      <c r="I22" s="77"/>
      <c r="J22" s="77"/>
      <c r="K22" s="77"/>
      <c r="L22" s="77"/>
      <c r="M22" s="77"/>
      <c r="N22" s="77">
        <f>'[1]Önkormányzat'!L109</f>
        <v>0</v>
      </c>
      <c r="O22" s="77">
        <f>'[1]Önkormányzat'!M109</f>
        <v>0</v>
      </c>
      <c r="P22" s="96">
        <f t="shared" si="0"/>
        <v>0</v>
      </c>
      <c r="Q22" s="45"/>
      <c r="R22" s="66">
        <f t="shared" si="1"/>
        <v>0</v>
      </c>
    </row>
    <row r="23" spans="1:18" ht="12.75">
      <c r="A23" s="45"/>
      <c r="B23" s="45"/>
      <c r="C23" s="45"/>
      <c r="D23" s="43" t="s">
        <v>43</v>
      </c>
      <c r="E23" s="9"/>
      <c r="F23" s="9"/>
      <c r="G23" s="9"/>
      <c r="H23" s="9" t="s">
        <v>44</v>
      </c>
      <c r="I23" s="73"/>
      <c r="J23" s="73"/>
      <c r="K23" s="73"/>
      <c r="L23" s="73"/>
      <c r="M23" s="73"/>
      <c r="N23" s="73"/>
      <c r="O23" s="45"/>
      <c r="P23" s="96">
        <f t="shared" si="0"/>
        <v>0</v>
      </c>
      <c r="Q23" s="45"/>
      <c r="R23" s="66">
        <f t="shared" si="1"/>
        <v>0</v>
      </c>
    </row>
    <row r="24" spans="1:18" ht="12.75">
      <c r="A24" s="45"/>
      <c r="B24" s="45"/>
      <c r="C24" s="45"/>
      <c r="D24" s="49" t="s">
        <v>45</v>
      </c>
      <c r="E24" s="6"/>
      <c r="F24" s="6"/>
      <c r="G24" s="6"/>
      <c r="H24" s="6" t="s">
        <v>46</v>
      </c>
      <c r="I24" s="77"/>
      <c r="J24" s="77"/>
      <c r="K24" s="77"/>
      <c r="L24" s="77"/>
      <c r="M24" s="77"/>
      <c r="N24" s="77">
        <f>'[1]Önkormányzat'!L111</f>
        <v>19923</v>
      </c>
      <c r="O24" s="77">
        <f>'[1]Önkormányzat'!M111</f>
        <v>0</v>
      </c>
      <c r="P24" s="96">
        <f t="shared" si="0"/>
        <v>19923</v>
      </c>
      <c r="Q24" s="45"/>
      <c r="R24" s="66">
        <f t="shared" si="1"/>
        <v>19923</v>
      </c>
    </row>
    <row r="25" spans="1:18" ht="33.75">
      <c r="A25" s="45"/>
      <c r="B25" s="45"/>
      <c r="C25" s="45"/>
      <c r="D25" s="49" t="s">
        <v>47</v>
      </c>
      <c r="E25" s="6"/>
      <c r="F25" s="6"/>
      <c r="G25" s="6"/>
      <c r="H25" s="5" t="s">
        <v>48</v>
      </c>
      <c r="I25" s="77"/>
      <c r="J25" s="77"/>
      <c r="K25" s="77"/>
      <c r="L25" s="77"/>
      <c r="M25" s="77"/>
      <c r="N25" s="77">
        <f>'[1]Önkormányzat'!L112</f>
        <v>23580</v>
      </c>
      <c r="O25" s="77">
        <f>'[1]Önkormányzat'!M112</f>
        <v>0</v>
      </c>
      <c r="P25" s="96">
        <f t="shared" si="0"/>
        <v>23580</v>
      </c>
      <c r="Q25" s="45"/>
      <c r="R25" s="66">
        <f t="shared" si="1"/>
        <v>23580</v>
      </c>
    </row>
    <row r="26" spans="1:18" ht="22.5">
      <c r="A26" s="45"/>
      <c r="B26" s="45"/>
      <c r="C26" s="45"/>
      <c r="D26" s="49" t="s">
        <v>49</v>
      </c>
      <c r="E26" s="6"/>
      <c r="F26" s="6"/>
      <c r="G26" s="6"/>
      <c r="H26" s="5" t="s">
        <v>50</v>
      </c>
      <c r="I26" s="77"/>
      <c r="J26" s="77"/>
      <c r="K26" s="77"/>
      <c r="L26" s="77"/>
      <c r="M26" s="77"/>
      <c r="N26" s="77">
        <f>'[1]Önkormányzat'!L113</f>
        <v>2557</v>
      </c>
      <c r="O26" s="77">
        <f>'[1]Önkormányzat'!M113</f>
        <v>0</v>
      </c>
      <c r="P26" s="96">
        <f t="shared" si="0"/>
        <v>2557</v>
      </c>
      <c r="Q26" s="45"/>
      <c r="R26" s="66">
        <f t="shared" si="1"/>
        <v>2557</v>
      </c>
    </row>
    <row r="27" spans="1:18" ht="22.5">
      <c r="A27" s="45"/>
      <c r="B27" s="45"/>
      <c r="C27" s="45"/>
      <c r="D27" s="49" t="s">
        <v>51</v>
      </c>
      <c r="E27" s="6"/>
      <c r="F27" s="6"/>
      <c r="G27" s="6"/>
      <c r="H27" s="5" t="s">
        <v>52</v>
      </c>
      <c r="I27" s="77"/>
      <c r="J27" s="77"/>
      <c r="K27" s="77"/>
      <c r="L27" s="77"/>
      <c r="M27" s="77"/>
      <c r="N27" s="77">
        <f>'[1]Önkormányzat'!L114</f>
        <v>9427</v>
      </c>
      <c r="O27" s="77">
        <f>'[1]Önkormányzat'!M114</f>
        <v>0</v>
      </c>
      <c r="P27" s="96">
        <f t="shared" si="0"/>
        <v>9427</v>
      </c>
      <c r="Q27" s="45"/>
      <c r="R27" s="66">
        <f t="shared" si="1"/>
        <v>9427</v>
      </c>
    </row>
    <row r="28" spans="1:18" ht="22.5">
      <c r="A28" s="45"/>
      <c r="B28" s="45"/>
      <c r="C28" s="45"/>
      <c r="D28" s="49" t="s">
        <v>53</v>
      </c>
      <c r="E28" s="6"/>
      <c r="F28" s="6"/>
      <c r="G28" s="6"/>
      <c r="H28" s="5" t="s">
        <v>54</v>
      </c>
      <c r="I28" s="77"/>
      <c r="J28" s="77"/>
      <c r="K28" s="77"/>
      <c r="L28" s="77"/>
      <c r="M28" s="77"/>
      <c r="N28" s="77">
        <f>SUM('[1]Önkormányzat'!L115)</f>
        <v>1502</v>
      </c>
      <c r="O28" s="77">
        <f>SUM('[1]Önkormányzat'!M115)</f>
        <v>0</v>
      </c>
      <c r="P28" s="96">
        <f t="shared" si="0"/>
        <v>1502</v>
      </c>
      <c r="Q28" s="45"/>
      <c r="R28" s="66">
        <f t="shared" si="1"/>
        <v>1502</v>
      </c>
    </row>
    <row r="29" spans="1:18" ht="22.5">
      <c r="A29" s="45"/>
      <c r="B29" s="45"/>
      <c r="C29" s="45"/>
      <c r="D29" s="49" t="s">
        <v>55</v>
      </c>
      <c r="E29" s="6"/>
      <c r="F29" s="6"/>
      <c r="G29" s="6"/>
      <c r="H29" s="5" t="s">
        <v>56</v>
      </c>
      <c r="I29" s="77"/>
      <c r="J29" s="77"/>
      <c r="K29" s="77"/>
      <c r="L29" s="77"/>
      <c r="M29" s="77"/>
      <c r="N29" s="77">
        <f>SUM('[1]Önkormányzat'!L116)</f>
        <v>712</v>
      </c>
      <c r="O29" s="77">
        <f>SUM('[1]Önkormányzat'!M116)</f>
        <v>0</v>
      </c>
      <c r="P29" s="96">
        <f t="shared" si="0"/>
        <v>712</v>
      </c>
      <c r="Q29" s="45"/>
      <c r="R29" s="66">
        <f t="shared" si="1"/>
        <v>712</v>
      </c>
    </row>
    <row r="30" spans="1:18" ht="12.75">
      <c r="A30" s="45"/>
      <c r="B30" s="45"/>
      <c r="C30" s="45"/>
      <c r="D30" s="43" t="s">
        <v>57</v>
      </c>
      <c r="E30" s="9"/>
      <c r="F30" s="9"/>
      <c r="G30" s="9"/>
      <c r="H30" s="9" t="s">
        <v>58</v>
      </c>
      <c r="I30" s="73"/>
      <c r="J30" s="73"/>
      <c r="K30" s="73"/>
      <c r="L30" s="73"/>
      <c r="M30" s="73"/>
      <c r="N30" s="77"/>
      <c r="O30" s="45"/>
      <c r="P30" s="96">
        <f t="shared" si="0"/>
        <v>0</v>
      </c>
      <c r="Q30" s="45"/>
      <c r="R30" s="66">
        <f t="shared" si="1"/>
        <v>0</v>
      </c>
    </row>
    <row r="31" spans="1:18" ht="12.75">
      <c r="A31" s="9"/>
      <c r="B31" s="9"/>
      <c r="C31" s="9"/>
      <c r="D31" s="46" t="s">
        <v>59</v>
      </c>
      <c r="E31" s="45"/>
      <c r="F31" s="45"/>
      <c r="G31" s="45"/>
      <c r="H31" s="45" t="s">
        <v>60</v>
      </c>
      <c r="I31" s="67">
        <f>'[1]Önkormányzat'!I44+'[1]Önkormányzat'!I86+'[1]Önkormányzat'!I173+'[1]Önkormányzat'!I260+'[1]Önkormányzat'!I272+'[1]Önkormányzat'!I298+'[1]Önkormányzat'!I328</f>
        <v>10243</v>
      </c>
      <c r="J31" s="67">
        <f>('[1]Önkormányzat'!L44+'[1]Önkormányzat'!L86+'[1]Önkormányzat'!L173+'[1]Önkormányzat'!L260+'[1]Önkormányzat'!L272+'[1]Önkormányzat'!L298+'[1]Önkormányzat'!L328)</f>
        <v>0</v>
      </c>
      <c r="K31" s="86">
        <f>SUM(I31:J31)</f>
        <v>10243</v>
      </c>
      <c r="L31" s="67"/>
      <c r="M31" s="67">
        <f>SUM(K31:L31)</f>
        <v>10243</v>
      </c>
      <c r="N31" s="87"/>
      <c r="O31" s="9"/>
      <c r="P31" s="96">
        <f t="shared" si="0"/>
        <v>0</v>
      </c>
      <c r="Q31" s="45"/>
      <c r="R31" s="66">
        <f t="shared" si="1"/>
        <v>0</v>
      </c>
    </row>
    <row r="32" spans="1:18" ht="12.75">
      <c r="A32" s="45"/>
      <c r="B32" s="45"/>
      <c r="C32" s="45"/>
      <c r="D32" s="46" t="s">
        <v>61</v>
      </c>
      <c r="E32" s="45"/>
      <c r="F32" s="45"/>
      <c r="G32" s="45"/>
      <c r="H32" s="45" t="s">
        <v>62</v>
      </c>
      <c r="I32" s="67">
        <f>'[1]Önkormányzat'!I45+'[1]Önkormányzat'!I87+'[1]Önkormányzat'!I174+'[1]Önkormányzat'!I261+'[1]Önkormányzat'!I273+'[1]Önkormányzat'!I299+'[1]Önkormányzat'!I329</f>
        <v>1528</v>
      </c>
      <c r="J32" s="67">
        <f>'[1]Önkormányzat'!L45+'[1]Önkormányzat'!L87+'[1]Önkormányzat'!L174+'[1]Önkormányzat'!L261+'[1]Önkormányzat'!L273+'[1]Önkormányzat'!L299+'[1]Önkormányzat'!L329</f>
        <v>0</v>
      </c>
      <c r="K32" s="86">
        <f aca="true" t="shared" si="2" ref="K32:K73">SUM(I32:J32)</f>
        <v>1528</v>
      </c>
      <c r="L32" s="67"/>
      <c r="M32" s="67">
        <f aca="true" t="shared" si="3" ref="M32:M71">SUM(K32:L32)</f>
        <v>1528</v>
      </c>
      <c r="N32" s="108"/>
      <c r="O32" s="45"/>
      <c r="P32" s="96">
        <f t="shared" si="0"/>
        <v>0</v>
      </c>
      <c r="Q32" s="45"/>
      <c r="R32" s="66">
        <f t="shared" si="1"/>
        <v>0</v>
      </c>
    </row>
    <row r="33" spans="1:18" ht="12.75">
      <c r="A33" s="45"/>
      <c r="B33" s="45"/>
      <c r="C33" s="45"/>
      <c r="D33" s="46" t="s">
        <v>63</v>
      </c>
      <c r="E33" s="45"/>
      <c r="F33" s="45"/>
      <c r="G33" s="45"/>
      <c r="H33" s="45" t="s">
        <v>64</v>
      </c>
      <c r="I33" s="67">
        <f>'[1]Önkormányzat'!I11+'[1]Önkormányzat'!I18+'[1]Önkormányzat'!I35+'[1]Önkormányzat'!I46+'[1]Önkormányzat'!I68+'[1]Önkormányzat'!I75+'[1]Önkormányzat'!I88+'[1]Önkormányzat'!I147+'[1]Önkormányzat'!I157+'[1]Önkormányzat'!I175+'[1]Önkormányzat'!I262+'[1]Önkormányzat'!I274+'[1]Önkormányzat'!I291+'[1]Önkormányzat'!I300+'[1]Önkormányzat'!I314+'[1]Önkormányzat'!I330+'[1]Önkormányzat'!I344</f>
        <v>25127</v>
      </c>
      <c r="J33" s="67">
        <f>SUM('[1]Önkormányzat'!J88+'[1]Önkormányzat'!J330)</f>
        <v>-1321</v>
      </c>
      <c r="K33" s="86">
        <f t="shared" si="2"/>
        <v>23806</v>
      </c>
      <c r="L33" s="67"/>
      <c r="M33" s="67">
        <f t="shared" si="3"/>
        <v>23806</v>
      </c>
      <c r="N33" s="108"/>
      <c r="O33" s="45"/>
      <c r="P33" s="96">
        <f t="shared" si="0"/>
        <v>0</v>
      </c>
      <c r="Q33" s="45"/>
      <c r="R33" s="66">
        <f t="shared" si="1"/>
        <v>0</v>
      </c>
    </row>
    <row r="34" spans="1:18" ht="12.75">
      <c r="A34" s="45"/>
      <c r="B34" s="45"/>
      <c r="C34" s="45"/>
      <c r="D34" s="46" t="s">
        <v>65</v>
      </c>
      <c r="E34" s="45"/>
      <c r="F34" s="45"/>
      <c r="G34" s="45"/>
      <c r="H34" s="45" t="s">
        <v>66</v>
      </c>
      <c r="I34" s="67">
        <f>'[1]Önkormányzat'!I36+'[1]Önkormányzat'!I47+'[1]Önkormányzat'!I76+'[1]Önkormányzat'!I89+'[1]Önkormányzat'!I158+'[1]Önkormányzat'!I176+'[1]Önkormányzat'!I292</f>
        <v>2536</v>
      </c>
      <c r="J34" s="67">
        <f>'[1]Önkormányzat'!L36+'[1]Önkormányzat'!L47+'[1]Önkormányzat'!L76+'[1]Önkormányzat'!L89+'[1]Önkormányzat'!L158+'[1]Önkormányzat'!L176+'[1]Önkormányzat'!L292</f>
        <v>0</v>
      </c>
      <c r="K34" s="86">
        <f t="shared" si="2"/>
        <v>2536</v>
      </c>
      <c r="L34" s="67">
        <f>SUM(Önkormányzat!L53)</f>
        <v>500</v>
      </c>
      <c r="M34" s="67">
        <f t="shared" si="3"/>
        <v>3036</v>
      </c>
      <c r="N34" s="108"/>
      <c r="O34" s="45"/>
      <c r="P34" s="96">
        <f t="shared" si="0"/>
        <v>0</v>
      </c>
      <c r="Q34" s="45"/>
      <c r="R34" s="66">
        <f t="shared" si="1"/>
        <v>0</v>
      </c>
    </row>
    <row r="35" spans="1:18" ht="12.75">
      <c r="A35" s="45"/>
      <c r="B35" s="45"/>
      <c r="C35" s="45"/>
      <c r="D35" s="46" t="s">
        <v>67</v>
      </c>
      <c r="E35" s="45"/>
      <c r="F35" s="45"/>
      <c r="G35" s="45"/>
      <c r="H35" s="45" t="s">
        <v>68</v>
      </c>
      <c r="I35" s="67">
        <f>'[1]Önkormányzat'!I188+'[1]Önkormányzat'!I195+'[1]Önkormányzat'!I204+'[1]Önkormányzat'!I211+'[1]Önkormányzat'!I218+'[1]Önkormányzat'!I225+'[1]Önkormányzat'!I232</f>
        <v>1548</v>
      </c>
      <c r="J35" s="67">
        <f>'[1]Önkormányzat'!L188+'[1]Önkormányzat'!L195+'[1]Önkormányzat'!L204+'[1]Önkormányzat'!L211+'[1]Önkormányzat'!L218+'[1]Önkormányzat'!L225+'[1]Önkormányzat'!L232</f>
        <v>0</v>
      </c>
      <c r="K35" s="86">
        <f t="shared" si="2"/>
        <v>1548</v>
      </c>
      <c r="L35" s="67"/>
      <c r="M35" s="67">
        <f t="shared" si="3"/>
        <v>1548</v>
      </c>
      <c r="N35" s="108"/>
      <c r="O35" s="45"/>
      <c r="P35" s="96">
        <f t="shared" si="0"/>
        <v>0</v>
      </c>
      <c r="Q35" s="45"/>
      <c r="R35" s="66">
        <f t="shared" si="1"/>
        <v>0</v>
      </c>
    </row>
    <row r="36" spans="1:18" ht="12.75">
      <c r="A36" s="45"/>
      <c r="B36" s="45"/>
      <c r="C36" s="45"/>
      <c r="D36" s="43" t="s">
        <v>69</v>
      </c>
      <c r="E36" s="9"/>
      <c r="F36" s="9"/>
      <c r="G36" s="9"/>
      <c r="H36" s="9" t="s">
        <v>70</v>
      </c>
      <c r="I36" s="67"/>
      <c r="J36" s="86"/>
      <c r="K36" s="86">
        <f t="shared" si="2"/>
        <v>0</v>
      </c>
      <c r="L36" s="67"/>
      <c r="M36" s="67">
        <f t="shared" si="3"/>
        <v>0</v>
      </c>
      <c r="N36" s="108"/>
      <c r="O36" s="45"/>
      <c r="P36" s="96">
        <f t="shared" si="0"/>
        <v>0</v>
      </c>
      <c r="Q36" s="45"/>
      <c r="R36" s="66">
        <f t="shared" si="1"/>
        <v>0</v>
      </c>
    </row>
    <row r="37" spans="1:18" ht="12.75">
      <c r="A37" s="45"/>
      <c r="B37" s="45"/>
      <c r="C37" s="45"/>
      <c r="D37" s="49" t="s">
        <v>71</v>
      </c>
      <c r="E37" s="6"/>
      <c r="F37" s="6"/>
      <c r="G37" s="6"/>
      <c r="H37" s="6" t="s">
        <v>72</v>
      </c>
      <c r="I37" s="77"/>
      <c r="J37" s="77"/>
      <c r="K37" s="86">
        <f t="shared" si="2"/>
        <v>0</v>
      </c>
      <c r="L37" s="67"/>
      <c r="M37" s="67">
        <f t="shared" si="3"/>
        <v>0</v>
      </c>
      <c r="N37" s="108">
        <f>'[1]Önkormányzat'!L118+'[1]Önkormányzat'!L178+'[1]Önkormányzat'!L264+'[1]Önkormányzat'!L276</f>
        <v>15741</v>
      </c>
      <c r="O37" s="96">
        <f>'[1]Önkormányzat'!M118+'[1]Önkormányzat'!M178+'[1]Önkormányzat'!M264+'[1]Önkormányzat'!M276</f>
        <v>0</v>
      </c>
      <c r="P37" s="96">
        <f t="shared" si="0"/>
        <v>15741</v>
      </c>
      <c r="Q37" s="45"/>
      <c r="R37" s="66">
        <f t="shared" si="1"/>
        <v>15741</v>
      </c>
    </row>
    <row r="38" spans="1:18" ht="12.75">
      <c r="A38" s="45"/>
      <c r="B38" s="45"/>
      <c r="C38" s="45"/>
      <c r="D38" s="49" t="s">
        <v>73</v>
      </c>
      <c r="E38" s="6"/>
      <c r="F38" s="6"/>
      <c r="G38" s="6"/>
      <c r="H38" s="6" t="s">
        <v>74</v>
      </c>
      <c r="I38" s="67"/>
      <c r="J38" s="86"/>
      <c r="K38" s="86">
        <f t="shared" si="2"/>
        <v>0</v>
      </c>
      <c r="L38" s="67"/>
      <c r="M38" s="67">
        <f t="shared" si="3"/>
        <v>0</v>
      </c>
      <c r="N38" s="108"/>
      <c r="O38" s="45"/>
      <c r="P38" s="96">
        <f t="shared" si="0"/>
        <v>0</v>
      </c>
      <c r="Q38" s="45"/>
      <c r="R38" s="66">
        <f t="shared" si="1"/>
        <v>0</v>
      </c>
    </row>
    <row r="39" spans="1:18" ht="12.75">
      <c r="A39" s="45"/>
      <c r="B39" s="45"/>
      <c r="C39" s="45"/>
      <c r="D39" s="49" t="s">
        <v>75</v>
      </c>
      <c r="E39" s="6"/>
      <c r="F39" s="6"/>
      <c r="G39" s="6"/>
      <c r="H39" s="6" t="s">
        <v>76</v>
      </c>
      <c r="I39" s="67"/>
      <c r="J39" s="86"/>
      <c r="K39" s="86">
        <f t="shared" si="2"/>
        <v>0</v>
      </c>
      <c r="L39" s="67"/>
      <c r="M39" s="67">
        <f t="shared" si="3"/>
        <v>0</v>
      </c>
      <c r="N39" s="108"/>
      <c r="O39" s="45"/>
      <c r="P39" s="96">
        <f t="shared" si="0"/>
        <v>0</v>
      </c>
      <c r="Q39" s="45"/>
      <c r="R39" s="66">
        <f t="shared" si="1"/>
        <v>0</v>
      </c>
    </row>
    <row r="40" spans="1:18" ht="12.75">
      <c r="A40" s="45"/>
      <c r="B40" s="45"/>
      <c r="C40" s="45"/>
      <c r="D40" s="43" t="s">
        <v>77</v>
      </c>
      <c r="E40" s="9"/>
      <c r="F40" s="9"/>
      <c r="G40" s="9"/>
      <c r="H40" s="9" t="s">
        <v>78</v>
      </c>
      <c r="I40" s="67"/>
      <c r="J40" s="86"/>
      <c r="K40" s="86">
        <f t="shared" si="2"/>
        <v>0</v>
      </c>
      <c r="L40" s="67"/>
      <c r="M40" s="67">
        <f t="shared" si="3"/>
        <v>0</v>
      </c>
      <c r="N40" s="108"/>
      <c r="O40" s="45"/>
      <c r="P40" s="96">
        <f t="shared" si="0"/>
        <v>0</v>
      </c>
      <c r="Q40" s="45"/>
      <c r="R40" s="66">
        <f t="shared" si="1"/>
        <v>0</v>
      </c>
    </row>
    <row r="41" spans="1:18" ht="12.75">
      <c r="A41" s="45"/>
      <c r="B41" s="45"/>
      <c r="C41" s="45"/>
      <c r="D41" s="46" t="s">
        <v>79</v>
      </c>
      <c r="E41" s="45"/>
      <c r="F41" s="45"/>
      <c r="G41" s="45"/>
      <c r="H41" s="6" t="s">
        <v>80</v>
      </c>
      <c r="I41" s="67">
        <f>'[1]Önkormányzat'!I51+'[1]Önkormányzat'!I239+'[1]Önkormányzat'!I246</f>
        <v>600</v>
      </c>
      <c r="J41" s="67">
        <f>'[1]Önkormányzat'!L51+'[1]Önkormányzat'!L239+'[1]Önkormányzat'!L246</f>
        <v>0</v>
      </c>
      <c r="K41" s="86">
        <f t="shared" si="2"/>
        <v>600</v>
      </c>
      <c r="L41" s="67"/>
      <c r="M41" s="67">
        <f t="shared" si="3"/>
        <v>600</v>
      </c>
      <c r="N41" s="108"/>
      <c r="O41" s="45"/>
      <c r="P41" s="96">
        <f t="shared" si="0"/>
        <v>0</v>
      </c>
      <c r="Q41" s="45"/>
      <c r="R41" s="66">
        <f t="shared" si="1"/>
        <v>0</v>
      </c>
    </row>
    <row r="42" spans="1:18" ht="12.75">
      <c r="A42" s="45"/>
      <c r="B42" s="45"/>
      <c r="C42" s="45"/>
      <c r="D42" s="46" t="s">
        <v>81</v>
      </c>
      <c r="E42" s="45"/>
      <c r="F42" s="45"/>
      <c r="G42" s="45"/>
      <c r="H42" s="6" t="s">
        <v>82</v>
      </c>
      <c r="I42" s="67">
        <f>'[1]Önkormányzat'!I253</f>
        <v>630</v>
      </c>
      <c r="J42" s="67">
        <f>'[1]Önkormányzat'!L253</f>
        <v>0</v>
      </c>
      <c r="K42" s="86">
        <f t="shared" si="2"/>
        <v>630</v>
      </c>
      <c r="L42" s="67"/>
      <c r="M42" s="67">
        <f t="shared" si="3"/>
        <v>630</v>
      </c>
      <c r="N42" s="108"/>
      <c r="O42" s="45"/>
      <c r="P42" s="96">
        <f t="shared" si="0"/>
        <v>0</v>
      </c>
      <c r="Q42" s="45"/>
      <c r="R42" s="66">
        <f t="shared" si="1"/>
        <v>0</v>
      </c>
    </row>
    <row r="43" spans="1:18" ht="12.75">
      <c r="A43" s="45"/>
      <c r="B43" s="45"/>
      <c r="C43" s="45"/>
      <c r="D43" s="46" t="s">
        <v>83</v>
      </c>
      <c r="E43" s="45"/>
      <c r="F43" s="45"/>
      <c r="G43" s="45"/>
      <c r="H43" s="6" t="s">
        <v>84</v>
      </c>
      <c r="I43" s="67">
        <f>'[1]Önkormányzat'!I140</f>
        <v>86926</v>
      </c>
      <c r="J43" s="67">
        <f>'[1]Önkormányzat'!L140</f>
        <v>0</v>
      </c>
      <c r="K43" s="86">
        <f t="shared" si="2"/>
        <v>86926</v>
      </c>
      <c r="L43" s="67">
        <f>SUM(Önkormányzat!L142)</f>
        <v>-500</v>
      </c>
      <c r="M43" s="67">
        <f t="shared" si="3"/>
        <v>86426</v>
      </c>
      <c r="N43" s="108"/>
      <c r="O43" s="45"/>
      <c r="P43" s="96">
        <f t="shared" si="0"/>
        <v>0</v>
      </c>
      <c r="Q43" s="45"/>
      <c r="R43" s="66">
        <f t="shared" si="1"/>
        <v>0</v>
      </c>
    </row>
    <row r="44" spans="1:18" ht="12.75">
      <c r="A44" s="45"/>
      <c r="B44" s="45"/>
      <c r="C44" s="45"/>
      <c r="D44" s="43" t="s">
        <v>85</v>
      </c>
      <c r="E44" s="9"/>
      <c r="F44" s="9"/>
      <c r="G44" s="9"/>
      <c r="H44" s="9" t="s">
        <v>86</v>
      </c>
      <c r="I44" s="77"/>
      <c r="J44" s="77"/>
      <c r="K44" s="86">
        <f t="shared" si="2"/>
        <v>0</v>
      </c>
      <c r="L44" s="67"/>
      <c r="M44" s="67">
        <f t="shared" si="3"/>
        <v>0</v>
      </c>
      <c r="N44" s="109">
        <f>('[1]Önkormányzat'!L128+'[1]Önkormányzat'!L196+'[1]Önkormányzat'!L333)</f>
        <v>3500</v>
      </c>
      <c r="O44" s="72">
        <f>('[1]Önkormányzat'!M128+'[1]Önkormányzat'!M196+'[1]Önkormányzat'!M333)</f>
        <v>0</v>
      </c>
      <c r="P44" s="96">
        <f t="shared" si="0"/>
        <v>3500</v>
      </c>
      <c r="Q44" s="45"/>
      <c r="R44" s="66">
        <f t="shared" si="1"/>
        <v>3500</v>
      </c>
    </row>
    <row r="45" spans="1:18" ht="12.75">
      <c r="A45" s="45"/>
      <c r="B45" s="45"/>
      <c r="C45" s="45"/>
      <c r="D45" s="43" t="s">
        <v>87</v>
      </c>
      <c r="E45" s="45"/>
      <c r="F45" s="45"/>
      <c r="G45" s="45"/>
      <c r="H45" s="9" t="s">
        <v>88</v>
      </c>
      <c r="I45" s="67">
        <f>('[1]Önkormányzat'!I197+'[1]Önkormányzat'!I129+'[1]Önkormányzat'!I335)</f>
        <v>3500</v>
      </c>
      <c r="J45" s="67">
        <f>('[1]Önkormányzat'!L197+'[1]Önkormányzat'!L129+'[1]Önkormányzat'!L335)</f>
        <v>0</v>
      </c>
      <c r="K45" s="86">
        <f t="shared" si="2"/>
        <v>3500</v>
      </c>
      <c r="L45" s="67"/>
      <c r="M45" s="67">
        <f t="shared" si="3"/>
        <v>3500</v>
      </c>
      <c r="N45" s="87"/>
      <c r="O45" s="45"/>
      <c r="P45" s="96">
        <f t="shared" si="0"/>
        <v>0</v>
      </c>
      <c r="Q45" s="45"/>
      <c r="R45" s="66">
        <f t="shared" si="1"/>
        <v>0</v>
      </c>
    </row>
    <row r="46" spans="1:18" ht="12.75">
      <c r="A46" s="45"/>
      <c r="B46" s="45"/>
      <c r="C46" s="45"/>
      <c r="D46" s="43" t="s">
        <v>89</v>
      </c>
      <c r="E46" s="45"/>
      <c r="F46" s="45"/>
      <c r="G46" s="65"/>
      <c r="H46" s="7" t="s">
        <v>90</v>
      </c>
      <c r="I46" s="77"/>
      <c r="J46" s="77"/>
      <c r="K46" s="86">
        <f t="shared" si="2"/>
        <v>0</v>
      </c>
      <c r="L46" s="67"/>
      <c r="M46" s="67">
        <f t="shared" si="3"/>
        <v>0</v>
      </c>
      <c r="N46" s="85">
        <f>'[1]Önkormányzat'!L52</f>
        <v>0</v>
      </c>
      <c r="O46" s="77">
        <f>'[1]Önkormányzat'!M52</f>
        <v>38510</v>
      </c>
      <c r="P46" s="96">
        <f t="shared" si="0"/>
        <v>38510</v>
      </c>
      <c r="Q46" s="45"/>
      <c r="R46" s="66">
        <f t="shared" si="1"/>
        <v>38510</v>
      </c>
    </row>
    <row r="47" spans="1:18" ht="12.75">
      <c r="A47" s="45"/>
      <c r="B47" s="45"/>
      <c r="C47" s="9" t="s">
        <v>91</v>
      </c>
      <c r="D47" s="46"/>
      <c r="E47" s="45"/>
      <c r="F47" s="45"/>
      <c r="G47" s="175" t="s">
        <v>92</v>
      </c>
      <c r="H47" s="177"/>
      <c r="I47" s="64"/>
      <c r="J47" s="84"/>
      <c r="K47" s="86">
        <f t="shared" si="2"/>
        <v>0</v>
      </c>
      <c r="L47" s="67"/>
      <c r="M47" s="67">
        <f t="shared" si="3"/>
        <v>0</v>
      </c>
      <c r="N47" s="87"/>
      <c r="O47" s="45"/>
      <c r="P47" s="96">
        <f t="shared" si="0"/>
        <v>0</v>
      </c>
      <c r="Q47" s="45"/>
      <c r="R47" s="66">
        <f t="shared" si="1"/>
        <v>0</v>
      </c>
    </row>
    <row r="48" spans="1:18" ht="12.75">
      <c r="A48" s="45"/>
      <c r="B48" s="45"/>
      <c r="C48" s="45"/>
      <c r="D48" s="43" t="s">
        <v>93</v>
      </c>
      <c r="E48" s="9"/>
      <c r="F48" s="9"/>
      <c r="G48" s="9"/>
      <c r="H48" s="9" t="s">
        <v>94</v>
      </c>
      <c r="I48" s="64"/>
      <c r="J48" s="84"/>
      <c r="K48" s="86">
        <f t="shared" si="2"/>
        <v>0</v>
      </c>
      <c r="L48" s="67"/>
      <c r="M48" s="67">
        <f t="shared" si="3"/>
        <v>0</v>
      </c>
      <c r="N48" s="87"/>
      <c r="O48" s="45"/>
      <c r="P48" s="96">
        <f t="shared" si="0"/>
        <v>0</v>
      </c>
      <c r="Q48" s="45"/>
      <c r="R48" s="66">
        <f t="shared" si="1"/>
        <v>0</v>
      </c>
    </row>
    <row r="49" spans="1:18" ht="12.75">
      <c r="A49" s="45"/>
      <c r="B49" s="45"/>
      <c r="C49" s="45"/>
      <c r="D49" s="46" t="s">
        <v>19</v>
      </c>
      <c r="E49" s="45"/>
      <c r="F49" s="45"/>
      <c r="G49" s="45"/>
      <c r="H49" s="6" t="s">
        <v>95</v>
      </c>
      <c r="I49" s="77"/>
      <c r="J49" s="67"/>
      <c r="K49" s="86">
        <f t="shared" si="2"/>
        <v>0</v>
      </c>
      <c r="L49" s="67"/>
      <c r="M49" s="67">
        <f t="shared" si="3"/>
        <v>0</v>
      </c>
      <c r="N49" s="85">
        <f>'[1]Önkormányzat'!L28</f>
        <v>3635</v>
      </c>
      <c r="O49" s="77">
        <f>'[1]Önkormányzat'!M28</f>
        <v>0</v>
      </c>
      <c r="P49" s="96">
        <f t="shared" si="0"/>
        <v>3635</v>
      </c>
      <c r="Q49" s="45"/>
      <c r="R49" s="66">
        <f t="shared" si="1"/>
        <v>3635</v>
      </c>
    </row>
    <row r="50" spans="1:18" ht="12.75">
      <c r="A50" s="45"/>
      <c r="B50" s="45"/>
      <c r="C50" s="45"/>
      <c r="D50" s="46" t="s">
        <v>21</v>
      </c>
      <c r="E50" s="45"/>
      <c r="F50" s="45"/>
      <c r="G50" s="45"/>
      <c r="H50" s="6" t="s">
        <v>96</v>
      </c>
      <c r="I50" s="77"/>
      <c r="J50" s="67"/>
      <c r="K50" s="86">
        <f t="shared" si="2"/>
        <v>0</v>
      </c>
      <c r="L50" s="67"/>
      <c r="M50" s="67">
        <f t="shared" si="3"/>
        <v>0</v>
      </c>
      <c r="N50" s="85">
        <f>'[1]Önkormányzat'!L92+'[1]Önkormányzat'!L279+'[1]Önkormányzat'!L303+'[1]Önkormányzat'!L317</f>
        <v>114961</v>
      </c>
      <c r="O50" s="77">
        <f>'[1]Önkormányzat'!M92+'[1]Önkormányzat'!M279+'[1]Önkormányzat'!M303+'[1]Önkormányzat'!M317</f>
        <v>0</v>
      </c>
      <c r="P50" s="96">
        <f t="shared" si="0"/>
        <v>114961</v>
      </c>
      <c r="Q50" s="45"/>
      <c r="R50" s="66">
        <f t="shared" si="1"/>
        <v>114961</v>
      </c>
    </row>
    <row r="51" spans="1:18" ht="12.75">
      <c r="A51" s="45"/>
      <c r="B51" s="45"/>
      <c r="C51" s="45"/>
      <c r="D51" s="46" t="s">
        <v>97</v>
      </c>
      <c r="E51" s="45"/>
      <c r="F51" s="45"/>
      <c r="G51" s="45"/>
      <c r="H51" s="6" t="s">
        <v>98</v>
      </c>
      <c r="I51" s="77"/>
      <c r="J51" s="67"/>
      <c r="K51" s="86">
        <f t="shared" si="2"/>
        <v>0</v>
      </c>
      <c r="L51" s="67"/>
      <c r="M51" s="67">
        <f t="shared" si="3"/>
        <v>0</v>
      </c>
      <c r="N51" s="85">
        <f>'[1]Önkormányzat'!L121</f>
        <v>6000</v>
      </c>
      <c r="O51" s="77">
        <f>'[1]Önkormányzat'!M121</f>
        <v>0</v>
      </c>
      <c r="P51" s="96">
        <f t="shared" si="0"/>
        <v>6000</v>
      </c>
      <c r="Q51" s="45"/>
      <c r="R51" s="66">
        <f t="shared" si="1"/>
        <v>6000</v>
      </c>
    </row>
    <row r="52" spans="1:18" ht="12.75">
      <c r="A52" s="45"/>
      <c r="B52" s="45"/>
      <c r="C52" s="45"/>
      <c r="D52" s="46" t="s">
        <v>99</v>
      </c>
      <c r="E52" s="45"/>
      <c r="F52" s="45"/>
      <c r="G52" s="45"/>
      <c r="H52" s="6" t="s">
        <v>100</v>
      </c>
      <c r="I52" s="77"/>
      <c r="J52" s="67"/>
      <c r="K52" s="86">
        <f t="shared" si="2"/>
        <v>0</v>
      </c>
      <c r="L52" s="67"/>
      <c r="M52" s="67">
        <f t="shared" si="3"/>
        <v>0</v>
      </c>
      <c r="N52" s="85">
        <f>'[1]Önkormányzat'!L93</f>
        <v>0</v>
      </c>
      <c r="O52" s="77">
        <f>'[1]Önkormányzat'!M93</f>
        <v>0</v>
      </c>
      <c r="P52" s="96">
        <f t="shared" si="0"/>
        <v>0</v>
      </c>
      <c r="Q52" s="45"/>
      <c r="R52" s="66">
        <f t="shared" si="1"/>
        <v>0</v>
      </c>
    </row>
    <row r="53" spans="1:18" ht="12.75">
      <c r="A53" s="45"/>
      <c r="B53" s="45"/>
      <c r="C53" s="45"/>
      <c r="D53" s="49" t="s">
        <v>101</v>
      </c>
      <c r="E53" s="6"/>
      <c r="F53" s="6"/>
      <c r="G53" s="6"/>
      <c r="H53" s="6" t="s">
        <v>102</v>
      </c>
      <c r="I53" s="77"/>
      <c r="J53" s="67"/>
      <c r="K53" s="86">
        <f t="shared" si="2"/>
        <v>0</v>
      </c>
      <c r="L53" s="67"/>
      <c r="M53" s="67">
        <f t="shared" si="3"/>
        <v>0</v>
      </c>
      <c r="N53" s="85">
        <f>'[1]Önkormányzat'!L94</f>
        <v>15</v>
      </c>
      <c r="O53" s="77">
        <f>'[1]Önkormányzat'!M94</f>
        <v>0</v>
      </c>
      <c r="P53" s="96">
        <f t="shared" si="0"/>
        <v>15</v>
      </c>
      <c r="Q53" s="45"/>
      <c r="R53" s="66">
        <f t="shared" si="1"/>
        <v>15</v>
      </c>
    </row>
    <row r="54" spans="1:18" ht="12.75">
      <c r="A54" s="45"/>
      <c r="B54" s="45"/>
      <c r="C54" s="45"/>
      <c r="D54" s="46" t="s">
        <v>103</v>
      </c>
      <c r="E54" s="45"/>
      <c r="F54" s="45"/>
      <c r="G54" s="45"/>
      <c r="H54" s="55" t="s">
        <v>104</v>
      </c>
      <c r="I54" s="77"/>
      <c r="J54" s="67"/>
      <c r="K54" s="86">
        <f t="shared" si="2"/>
        <v>0</v>
      </c>
      <c r="L54" s="67"/>
      <c r="M54" s="67">
        <f t="shared" si="3"/>
        <v>0</v>
      </c>
      <c r="N54" s="85">
        <f>'[1]Önkormányzat'!L304</f>
        <v>0</v>
      </c>
      <c r="O54" s="77">
        <f>'[1]Önkormányzat'!M304</f>
        <v>0</v>
      </c>
      <c r="P54" s="96">
        <f t="shared" si="0"/>
        <v>0</v>
      </c>
      <c r="Q54" s="45"/>
      <c r="R54" s="66">
        <f t="shared" si="1"/>
        <v>0</v>
      </c>
    </row>
    <row r="55" spans="1:18" ht="12.75">
      <c r="A55" s="45"/>
      <c r="B55" s="45"/>
      <c r="C55" s="45"/>
      <c r="D55" s="46" t="s">
        <v>105</v>
      </c>
      <c r="E55" s="45"/>
      <c r="F55" s="45"/>
      <c r="G55" s="45"/>
      <c r="H55" s="55" t="s">
        <v>106</v>
      </c>
      <c r="I55" s="77"/>
      <c r="J55" s="67"/>
      <c r="K55" s="86">
        <f t="shared" si="2"/>
        <v>0</v>
      </c>
      <c r="L55" s="67"/>
      <c r="M55" s="67">
        <f t="shared" si="3"/>
        <v>0</v>
      </c>
      <c r="N55" s="85">
        <f>'[1]Önkormányzat'!L122</f>
        <v>0</v>
      </c>
      <c r="O55" s="77">
        <f>'[1]Önkormányzat'!M122</f>
        <v>0</v>
      </c>
      <c r="P55" s="96">
        <f t="shared" si="0"/>
        <v>0</v>
      </c>
      <c r="Q55" s="45"/>
      <c r="R55" s="66">
        <f t="shared" si="1"/>
        <v>0</v>
      </c>
    </row>
    <row r="56" spans="1:18" ht="12.75">
      <c r="A56" s="45"/>
      <c r="B56" s="45"/>
      <c r="C56" s="45"/>
      <c r="D56" s="43" t="s">
        <v>23</v>
      </c>
      <c r="E56" s="9"/>
      <c r="F56" s="9"/>
      <c r="G56" s="9"/>
      <c r="H56" s="9" t="s">
        <v>107</v>
      </c>
      <c r="I56" s="67"/>
      <c r="J56" s="86"/>
      <c r="K56" s="86">
        <f t="shared" si="2"/>
        <v>0</v>
      </c>
      <c r="L56" s="67"/>
      <c r="M56" s="67">
        <f t="shared" si="3"/>
        <v>0</v>
      </c>
      <c r="N56" s="87"/>
      <c r="O56" s="45"/>
      <c r="P56" s="96">
        <f t="shared" si="0"/>
        <v>0</v>
      </c>
      <c r="Q56" s="45"/>
      <c r="R56" s="66">
        <f t="shared" si="1"/>
        <v>0</v>
      </c>
    </row>
    <row r="57" spans="1:18" ht="12.75">
      <c r="A57" s="45"/>
      <c r="B57" s="45"/>
      <c r="C57" s="45"/>
      <c r="D57" s="49" t="s">
        <v>25</v>
      </c>
      <c r="E57" s="6"/>
      <c r="F57" s="6"/>
      <c r="G57" s="6"/>
      <c r="H57" s="6" t="s">
        <v>108</v>
      </c>
      <c r="I57" s="67">
        <f>'[1]Önkormányzat'!I96+'[1]Önkormányzat'!I306+'[1]Önkormányzat'!I319</f>
        <v>112860</v>
      </c>
      <c r="J57" s="67">
        <f>SUM('[1]Önkormányzat'!J96+'[1]Önkormányzat'!J306+'[1]Önkormányzat'!J319)</f>
        <v>1181</v>
      </c>
      <c r="K57" s="86">
        <f t="shared" si="2"/>
        <v>114041</v>
      </c>
      <c r="L57" s="67"/>
      <c r="M57" s="67">
        <f t="shared" si="3"/>
        <v>114041</v>
      </c>
      <c r="N57" s="85"/>
      <c r="O57" s="45"/>
      <c r="P57" s="96">
        <f t="shared" si="0"/>
        <v>0</v>
      </c>
      <c r="Q57" s="45"/>
      <c r="R57" s="66">
        <f t="shared" si="1"/>
        <v>0</v>
      </c>
    </row>
    <row r="58" spans="1:18" ht="12.75">
      <c r="A58" s="45"/>
      <c r="B58" s="45"/>
      <c r="C58" s="45"/>
      <c r="D58" s="49" t="s">
        <v>27</v>
      </c>
      <c r="E58" s="6"/>
      <c r="F58" s="6"/>
      <c r="G58" s="6"/>
      <c r="H58" s="6" t="s">
        <v>109</v>
      </c>
      <c r="I58" s="67">
        <f>'[1]Önkormányzat'!I97+'[1]Önkormányzat'!I281</f>
        <v>690</v>
      </c>
      <c r="J58" s="67">
        <f>'[1]Önkormányzat'!L97+'[1]Önkormányzat'!L281</f>
        <v>0</v>
      </c>
      <c r="K58" s="86">
        <f t="shared" si="2"/>
        <v>690</v>
      </c>
      <c r="L58" s="67"/>
      <c r="M58" s="67">
        <f t="shared" si="3"/>
        <v>690</v>
      </c>
      <c r="N58" s="85"/>
      <c r="O58" s="45"/>
      <c r="P58" s="96">
        <f t="shared" si="0"/>
        <v>0</v>
      </c>
      <c r="Q58" s="45"/>
      <c r="R58" s="66">
        <f t="shared" si="1"/>
        <v>0</v>
      </c>
    </row>
    <row r="59" spans="1:18" ht="12.75">
      <c r="A59" s="45"/>
      <c r="B59" s="45"/>
      <c r="C59" s="45"/>
      <c r="D59" s="49" t="s">
        <v>29</v>
      </c>
      <c r="E59" s="6"/>
      <c r="F59" s="6"/>
      <c r="G59" s="6"/>
      <c r="H59" s="6" t="s">
        <v>110</v>
      </c>
      <c r="I59" s="67">
        <f>'[1]Önkormányzat'!I98+'[1]Önkormányzat'!I307</f>
        <v>0</v>
      </c>
      <c r="J59" s="67">
        <f>'[1]Önkormányzat'!L98+'[1]Önkormányzat'!L307</f>
        <v>0</v>
      </c>
      <c r="K59" s="86">
        <f t="shared" si="2"/>
        <v>0</v>
      </c>
      <c r="L59" s="67"/>
      <c r="M59" s="67">
        <f t="shared" si="3"/>
        <v>0</v>
      </c>
      <c r="N59" s="85"/>
      <c r="O59" s="45"/>
      <c r="P59" s="96">
        <f t="shared" si="0"/>
        <v>0</v>
      </c>
      <c r="Q59" s="45"/>
      <c r="R59" s="66">
        <f t="shared" si="1"/>
        <v>0</v>
      </c>
    </row>
    <row r="60" spans="1:18" ht="22.5">
      <c r="A60" s="45"/>
      <c r="B60" s="45"/>
      <c r="C60" s="45"/>
      <c r="D60" s="49" t="s">
        <v>31</v>
      </c>
      <c r="E60" s="6"/>
      <c r="F60" s="6"/>
      <c r="G60" s="6"/>
      <c r="H60" s="141" t="s">
        <v>111</v>
      </c>
      <c r="I60" s="67"/>
      <c r="J60" s="86">
        <f>SUM('[1]Önkormányzat'!J336)</f>
        <v>140</v>
      </c>
      <c r="K60" s="86">
        <f t="shared" si="2"/>
        <v>140</v>
      </c>
      <c r="L60" s="67"/>
      <c r="M60" s="67">
        <f t="shared" si="3"/>
        <v>140</v>
      </c>
      <c r="N60" s="85"/>
      <c r="O60" s="45"/>
      <c r="P60" s="96">
        <f t="shared" si="0"/>
        <v>0</v>
      </c>
      <c r="Q60" s="45"/>
      <c r="R60" s="66">
        <f t="shared" si="1"/>
        <v>0</v>
      </c>
    </row>
    <row r="61" spans="1:18" ht="12.75">
      <c r="A61" s="45"/>
      <c r="B61" s="45"/>
      <c r="C61" s="45"/>
      <c r="D61" s="43" t="s">
        <v>43</v>
      </c>
      <c r="E61" s="9"/>
      <c r="F61" s="9"/>
      <c r="G61" s="9"/>
      <c r="H61" s="9" t="s">
        <v>112</v>
      </c>
      <c r="I61" s="67"/>
      <c r="J61" s="86"/>
      <c r="K61" s="86">
        <f t="shared" si="2"/>
        <v>0</v>
      </c>
      <c r="L61" s="67"/>
      <c r="M61" s="67">
        <f t="shared" si="3"/>
        <v>0</v>
      </c>
      <c r="N61" s="85"/>
      <c r="O61" s="45"/>
      <c r="P61" s="96">
        <f t="shared" si="0"/>
        <v>0</v>
      </c>
      <c r="Q61" s="45"/>
      <c r="R61" s="66">
        <f t="shared" si="1"/>
        <v>0</v>
      </c>
    </row>
    <row r="62" spans="1:18" ht="12.75">
      <c r="A62" s="45"/>
      <c r="B62" s="45"/>
      <c r="C62" s="45"/>
      <c r="D62" s="49" t="s">
        <v>45</v>
      </c>
      <c r="E62" s="6"/>
      <c r="F62" s="6"/>
      <c r="G62" s="6"/>
      <c r="H62" s="6" t="s">
        <v>113</v>
      </c>
      <c r="I62" s="77"/>
      <c r="J62" s="77"/>
      <c r="K62" s="86">
        <f t="shared" si="2"/>
        <v>0</v>
      </c>
      <c r="L62" s="67"/>
      <c r="M62" s="67">
        <f t="shared" si="3"/>
        <v>0</v>
      </c>
      <c r="N62" s="85">
        <f>'[1]Önkormányzat'!L132</f>
        <v>59594</v>
      </c>
      <c r="O62" s="77">
        <f>'[1]Önkormányzat'!M132</f>
        <v>0</v>
      </c>
      <c r="P62" s="96">
        <f t="shared" si="0"/>
        <v>59594</v>
      </c>
      <c r="Q62" s="45"/>
      <c r="R62" s="66">
        <f t="shared" si="1"/>
        <v>59594</v>
      </c>
    </row>
    <row r="63" spans="1:18" ht="12.75">
      <c r="A63" s="45"/>
      <c r="B63" s="45"/>
      <c r="C63" s="45"/>
      <c r="D63" s="49" t="s">
        <v>47</v>
      </c>
      <c r="E63" s="6"/>
      <c r="F63" s="6"/>
      <c r="G63" s="6"/>
      <c r="H63" s="6" t="s">
        <v>114</v>
      </c>
      <c r="I63" s="77"/>
      <c r="J63" s="77"/>
      <c r="K63" s="86">
        <f t="shared" si="2"/>
        <v>0</v>
      </c>
      <c r="L63" s="67"/>
      <c r="M63" s="67">
        <f t="shared" si="3"/>
        <v>0</v>
      </c>
      <c r="N63" s="85">
        <f>'[1]Önkormányzat'!L133</f>
        <v>0</v>
      </c>
      <c r="O63" s="77">
        <f>'[1]Önkormányzat'!M133</f>
        <v>0</v>
      </c>
      <c r="P63" s="96">
        <f t="shared" si="0"/>
        <v>0</v>
      </c>
      <c r="Q63" s="45"/>
      <c r="R63" s="66">
        <f t="shared" si="1"/>
        <v>0</v>
      </c>
    </row>
    <row r="64" spans="1:18" ht="12.75">
      <c r="A64" s="45"/>
      <c r="B64" s="45"/>
      <c r="C64" s="45"/>
      <c r="D64" s="49"/>
      <c r="E64" s="6"/>
      <c r="F64" s="6"/>
      <c r="G64" s="6"/>
      <c r="H64" s="6"/>
      <c r="I64" s="67"/>
      <c r="J64" s="86"/>
      <c r="K64" s="86">
        <f t="shared" si="2"/>
        <v>0</v>
      </c>
      <c r="L64" s="67"/>
      <c r="M64" s="67">
        <f t="shared" si="3"/>
        <v>0</v>
      </c>
      <c r="N64" s="85"/>
      <c r="O64" s="45"/>
      <c r="P64" s="96">
        <f t="shared" si="0"/>
        <v>0</v>
      </c>
      <c r="Q64" s="45"/>
      <c r="R64" s="66">
        <f t="shared" si="1"/>
        <v>0</v>
      </c>
    </row>
    <row r="65" spans="1:18" ht="12.75">
      <c r="A65" s="45"/>
      <c r="B65" s="45"/>
      <c r="C65" s="45"/>
      <c r="D65" s="43" t="s">
        <v>57</v>
      </c>
      <c r="E65" s="9"/>
      <c r="F65" s="9"/>
      <c r="G65" s="9"/>
      <c r="H65" s="9" t="s">
        <v>115</v>
      </c>
      <c r="I65" s="64"/>
      <c r="J65" s="84"/>
      <c r="K65" s="86">
        <f t="shared" si="2"/>
        <v>0</v>
      </c>
      <c r="L65" s="67"/>
      <c r="M65" s="67">
        <f t="shared" si="3"/>
        <v>0</v>
      </c>
      <c r="N65" s="87"/>
      <c r="O65" s="45"/>
      <c r="P65" s="96">
        <f t="shared" si="0"/>
        <v>0</v>
      </c>
      <c r="Q65" s="45"/>
      <c r="R65" s="66">
        <f t="shared" si="1"/>
        <v>0</v>
      </c>
    </row>
    <row r="66" spans="1:18" ht="12.75">
      <c r="A66" s="45"/>
      <c r="B66" s="45"/>
      <c r="C66" s="45"/>
      <c r="D66" s="49" t="s">
        <v>59</v>
      </c>
      <c r="E66" s="6"/>
      <c r="F66" s="6"/>
      <c r="G66" s="6"/>
      <c r="H66" s="6" t="s">
        <v>113</v>
      </c>
      <c r="I66" s="67">
        <f>'[1]Önkormányzat'!I132</f>
        <v>59594</v>
      </c>
      <c r="J66" s="67"/>
      <c r="K66" s="86">
        <f t="shared" si="2"/>
        <v>59594</v>
      </c>
      <c r="L66" s="67"/>
      <c r="M66" s="67">
        <f t="shared" si="3"/>
        <v>59594</v>
      </c>
      <c r="N66" s="85"/>
      <c r="O66" s="45"/>
      <c r="P66" s="96">
        <f t="shared" si="0"/>
        <v>0</v>
      </c>
      <c r="Q66" s="45"/>
      <c r="R66" s="66">
        <f t="shared" si="1"/>
        <v>0</v>
      </c>
    </row>
    <row r="67" spans="1:18" ht="12.75">
      <c r="A67" s="45"/>
      <c r="B67" s="45"/>
      <c r="C67" s="45"/>
      <c r="D67" s="49" t="s">
        <v>61</v>
      </c>
      <c r="E67" s="6"/>
      <c r="F67" s="6"/>
      <c r="G67" s="6"/>
      <c r="H67" s="6" t="s">
        <v>114</v>
      </c>
      <c r="I67" s="67">
        <f>'[1]Önkormányzat'!I133</f>
        <v>0</v>
      </c>
      <c r="J67" s="67"/>
      <c r="K67" s="86">
        <f t="shared" si="2"/>
        <v>0</v>
      </c>
      <c r="L67" s="67"/>
      <c r="M67" s="67">
        <f t="shared" si="3"/>
        <v>0</v>
      </c>
      <c r="N67" s="85"/>
      <c r="O67" s="45"/>
      <c r="P67" s="96">
        <f t="shared" si="0"/>
        <v>0</v>
      </c>
      <c r="Q67" s="45"/>
      <c r="R67" s="66">
        <f t="shared" si="1"/>
        <v>0</v>
      </c>
    </row>
    <row r="68" spans="1:18" ht="12.75">
      <c r="A68" s="45"/>
      <c r="B68" s="45"/>
      <c r="C68" s="45"/>
      <c r="D68" s="43" t="s">
        <v>69</v>
      </c>
      <c r="E68" s="9"/>
      <c r="F68" s="9"/>
      <c r="G68" s="9"/>
      <c r="H68" s="9" t="s">
        <v>116</v>
      </c>
      <c r="I68" s="67"/>
      <c r="J68" s="86"/>
      <c r="K68" s="86">
        <f t="shared" si="2"/>
        <v>0</v>
      </c>
      <c r="L68" s="67"/>
      <c r="M68" s="67">
        <f t="shared" si="3"/>
        <v>0</v>
      </c>
      <c r="N68" s="85"/>
      <c r="O68" s="45"/>
      <c r="P68" s="96">
        <f t="shared" si="0"/>
        <v>0</v>
      </c>
      <c r="Q68" s="45"/>
      <c r="R68" s="66">
        <f t="shared" si="1"/>
        <v>0</v>
      </c>
    </row>
    <row r="69" spans="1:18" ht="12.75">
      <c r="A69" s="45"/>
      <c r="B69" s="45"/>
      <c r="C69" s="45"/>
      <c r="D69" s="49" t="s">
        <v>71</v>
      </c>
      <c r="E69" s="6"/>
      <c r="F69" s="6"/>
      <c r="G69" s="6"/>
      <c r="H69" s="6" t="s">
        <v>117</v>
      </c>
      <c r="I69" s="67">
        <f>'[1]Önkormányzat'!I101</f>
        <v>0</v>
      </c>
      <c r="J69" s="67"/>
      <c r="K69" s="86">
        <f t="shared" si="2"/>
        <v>0</v>
      </c>
      <c r="L69" s="67"/>
      <c r="M69" s="67">
        <f t="shared" si="3"/>
        <v>0</v>
      </c>
      <c r="N69" s="85"/>
      <c r="O69" s="45"/>
      <c r="P69" s="96">
        <f t="shared" si="0"/>
        <v>0</v>
      </c>
      <c r="Q69" s="45"/>
      <c r="R69" s="66">
        <f t="shared" si="1"/>
        <v>0</v>
      </c>
    </row>
    <row r="70" spans="1:18" ht="12.75">
      <c r="A70" s="45"/>
      <c r="B70" s="45"/>
      <c r="C70" s="45"/>
      <c r="D70" s="46"/>
      <c r="E70" s="45"/>
      <c r="F70" s="45"/>
      <c r="G70" s="45"/>
      <c r="H70" s="6"/>
      <c r="I70" s="67"/>
      <c r="J70" s="86"/>
      <c r="K70" s="86">
        <f t="shared" si="2"/>
        <v>0</v>
      </c>
      <c r="L70" s="67"/>
      <c r="M70" s="67">
        <f t="shared" si="3"/>
        <v>0</v>
      </c>
      <c r="N70" s="85"/>
      <c r="O70" s="45"/>
      <c r="P70" s="96">
        <f t="shared" si="0"/>
        <v>0</v>
      </c>
      <c r="Q70" s="45"/>
      <c r="R70" s="66">
        <f t="shared" si="1"/>
        <v>0</v>
      </c>
    </row>
    <row r="71" spans="1:18" ht="12.75">
      <c r="A71" s="9"/>
      <c r="B71" s="9"/>
      <c r="C71" s="9"/>
      <c r="D71" s="43"/>
      <c r="E71" s="9"/>
      <c r="F71" s="9"/>
      <c r="G71" s="9"/>
      <c r="H71" s="9" t="s">
        <v>118</v>
      </c>
      <c r="I71" s="75">
        <f>SUM(I11:I69)</f>
        <v>305782</v>
      </c>
      <c r="J71" s="75">
        <f>SUM(J11:J69)</f>
        <v>0</v>
      </c>
      <c r="K71" s="110">
        <f t="shared" si="2"/>
        <v>305782</v>
      </c>
      <c r="L71" s="110">
        <f>SUM(L31:L70)</f>
        <v>0</v>
      </c>
      <c r="M71" s="110">
        <f t="shared" si="3"/>
        <v>305782</v>
      </c>
      <c r="N71" s="111">
        <f>SUM(N11:N69)</f>
        <v>305782</v>
      </c>
      <c r="O71" s="112">
        <f>SUM(O11:O69)</f>
        <v>38510</v>
      </c>
      <c r="P71" s="113">
        <f t="shared" si="0"/>
        <v>344292</v>
      </c>
      <c r="Q71" s="113">
        <f>SUM(Q11:Q70)</f>
        <v>0</v>
      </c>
      <c r="R71" s="114">
        <f t="shared" si="1"/>
        <v>344292</v>
      </c>
    </row>
    <row r="72" spans="1:18" ht="12.75">
      <c r="A72" s="45"/>
      <c r="B72" s="45"/>
      <c r="C72" s="45"/>
      <c r="D72" s="46"/>
      <c r="E72" s="45"/>
      <c r="F72" s="45"/>
      <c r="G72" s="45"/>
      <c r="H72" s="9" t="s">
        <v>119</v>
      </c>
      <c r="I72" s="115">
        <v>1</v>
      </c>
      <c r="J72" s="102"/>
      <c r="K72" s="110">
        <f t="shared" si="2"/>
        <v>1</v>
      </c>
      <c r="L72" s="75"/>
      <c r="M72" s="75">
        <f>SUM(K72:L72)</f>
        <v>1</v>
      </c>
      <c r="N72" s="85"/>
      <c r="O72" s="45"/>
      <c r="P72" s="65"/>
      <c r="Q72" s="45"/>
      <c r="R72" s="66">
        <f t="shared" si="1"/>
        <v>0</v>
      </c>
    </row>
    <row r="73" spans="1:18" ht="12.75">
      <c r="A73" s="45"/>
      <c r="B73" s="45"/>
      <c r="C73" s="45"/>
      <c r="D73" s="46"/>
      <c r="E73" s="65"/>
      <c r="F73" s="116"/>
      <c r="G73" s="116"/>
      <c r="H73" s="9" t="s">
        <v>120</v>
      </c>
      <c r="I73" s="115">
        <v>21</v>
      </c>
      <c r="J73" s="102"/>
      <c r="K73" s="110">
        <f t="shared" si="2"/>
        <v>21</v>
      </c>
      <c r="L73" s="75"/>
      <c r="M73" s="75">
        <f>SUM(K73:L73)</f>
        <v>21</v>
      </c>
      <c r="N73" s="85"/>
      <c r="O73" s="45"/>
      <c r="P73" s="65"/>
      <c r="Q73" s="45"/>
      <c r="R73" s="66">
        <f t="shared" si="1"/>
        <v>0</v>
      </c>
    </row>
    <row r="74" spans="1:18" ht="12.75">
      <c r="A74" s="45"/>
      <c r="B74" s="45"/>
      <c r="C74" s="45"/>
      <c r="D74" s="46"/>
      <c r="E74" s="45"/>
      <c r="F74" s="45"/>
      <c r="G74" s="45"/>
      <c r="H74" s="9"/>
      <c r="I74" s="67"/>
      <c r="J74" s="67"/>
      <c r="K74" s="67"/>
      <c r="L74" s="67"/>
      <c r="M74" s="67"/>
      <c r="N74" s="85"/>
      <c r="O74" s="45"/>
      <c r="P74" s="65"/>
      <c r="Q74" s="45"/>
      <c r="R74" s="45"/>
    </row>
    <row r="75" spans="1:18" ht="12.75">
      <c r="A75" s="45"/>
      <c r="B75" s="45"/>
      <c r="C75" s="45"/>
      <c r="D75" s="46"/>
      <c r="E75" s="45"/>
      <c r="F75" s="45"/>
      <c r="G75" s="45"/>
      <c r="H75" s="45"/>
      <c r="I75" s="66"/>
      <c r="J75" s="105"/>
      <c r="K75" s="105"/>
      <c r="L75" s="66"/>
      <c r="M75" s="66"/>
      <c r="N75" s="108"/>
      <c r="O75" s="45"/>
      <c r="P75" s="65"/>
      <c r="Q75" s="45"/>
      <c r="R75" s="45"/>
    </row>
    <row r="76" spans="1:18" ht="12.75">
      <c r="A76" s="45"/>
      <c r="B76" s="9">
        <v>2</v>
      </c>
      <c r="C76" s="9"/>
      <c r="D76" s="43"/>
      <c r="E76" s="178" t="s">
        <v>121</v>
      </c>
      <c r="F76" s="179"/>
      <c r="G76" s="179"/>
      <c r="H76" s="179"/>
      <c r="I76" s="179"/>
      <c r="J76" s="179"/>
      <c r="K76" s="179"/>
      <c r="L76" s="179"/>
      <c r="M76" s="179"/>
      <c r="N76" s="179"/>
      <c r="O76" s="45"/>
      <c r="P76" s="65"/>
      <c r="Q76" s="45"/>
      <c r="R76" s="45"/>
    </row>
    <row r="77" spans="1:18" ht="12.75">
      <c r="A77" s="45"/>
      <c r="B77" s="45"/>
      <c r="C77" s="44" t="s">
        <v>16</v>
      </c>
      <c r="D77" s="43"/>
      <c r="E77" s="58"/>
      <c r="F77" s="58"/>
      <c r="G77" s="184" t="s">
        <v>17</v>
      </c>
      <c r="H77" s="184"/>
      <c r="I77" s="117"/>
      <c r="J77" s="117"/>
      <c r="K77" s="117"/>
      <c r="L77" s="117"/>
      <c r="M77" s="117"/>
      <c r="N77" s="96"/>
      <c r="O77" s="45"/>
      <c r="P77" s="65"/>
      <c r="Q77" s="45"/>
      <c r="R77" s="45"/>
    </row>
    <row r="78" spans="1:18" ht="12.75">
      <c r="A78" s="45"/>
      <c r="B78" s="45"/>
      <c r="C78" s="9"/>
      <c r="D78" s="48">
        <v>1</v>
      </c>
      <c r="E78" s="9"/>
      <c r="F78" s="9"/>
      <c r="G78" s="9"/>
      <c r="H78" s="9" t="s">
        <v>18</v>
      </c>
      <c r="I78" s="96"/>
      <c r="J78" s="96"/>
      <c r="K78" s="96"/>
      <c r="L78" s="96"/>
      <c r="M78" s="96"/>
      <c r="N78" s="96"/>
      <c r="O78" s="45"/>
      <c r="P78" s="65"/>
      <c r="Q78" s="45"/>
      <c r="R78" s="45"/>
    </row>
    <row r="79" spans="1:18" ht="12.75">
      <c r="A79" s="45"/>
      <c r="B79" s="45"/>
      <c r="C79" s="45"/>
      <c r="D79" s="46" t="s">
        <v>19</v>
      </c>
      <c r="E79" s="45"/>
      <c r="F79" s="45"/>
      <c r="G79" s="45"/>
      <c r="H79" s="45" t="s">
        <v>20</v>
      </c>
      <c r="I79" s="96"/>
      <c r="J79" s="96"/>
      <c r="K79" s="96"/>
      <c r="L79" s="96"/>
      <c r="M79" s="96"/>
      <c r="N79" s="96">
        <f>'[1]Gond.kp.'!L12+'[1]Gond.kp.'!L23+'[1]Gond.kp.'!L31</f>
        <v>3142</v>
      </c>
      <c r="O79" s="96">
        <f>'[1]Gond.kp.'!M12+'[1]Gond.kp.'!M23+'[1]Gond.kp.'!M31</f>
        <v>0</v>
      </c>
      <c r="P79" s="72">
        <f>SUM(N79:O79)</f>
        <v>3142</v>
      </c>
      <c r="Q79" s="45"/>
      <c r="R79" s="66">
        <f>SUM(P79:Q79)</f>
        <v>3142</v>
      </c>
    </row>
    <row r="80" spans="1:18" ht="12.75">
      <c r="A80" s="45"/>
      <c r="B80" s="45"/>
      <c r="C80" s="45"/>
      <c r="D80" s="43" t="s">
        <v>57</v>
      </c>
      <c r="E80" s="9"/>
      <c r="F80" s="9"/>
      <c r="G80" s="9"/>
      <c r="H80" s="9" t="s">
        <v>58</v>
      </c>
      <c r="I80" s="96"/>
      <c r="J80" s="96"/>
      <c r="K80" s="96"/>
      <c r="L80" s="96"/>
      <c r="M80" s="96"/>
      <c r="N80" s="96"/>
      <c r="O80" s="45"/>
      <c r="P80" s="72">
        <f aca="true" t="shared" si="4" ref="P80:P88">SUM(N80:O80)</f>
        <v>0</v>
      </c>
      <c r="Q80" s="45"/>
      <c r="R80" s="66">
        <f aca="true" t="shared" si="5" ref="R80:R88">SUM(P80:Q80)</f>
        <v>0</v>
      </c>
    </row>
    <row r="81" spans="1:18" ht="12.75">
      <c r="A81" s="45"/>
      <c r="B81" s="45"/>
      <c r="C81" s="9"/>
      <c r="D81" s="46" t="s">
        <v>59</v>
      </c>
      <c r="E81" s="45"/>
      <c r="F81" s="45"/>
      <c r="G81" s="45"/>
      <c r="H81" s="45" t="s">
        <v>60</v>
      </c>
      <c r="I81" s="96">
        <f>'[1]Gond.kp.'!I14+'[1]Gond.kp.'!I36+'[1]Gond.kp.'!I45</f>
        <v>8139</v>
      </c>
      <c r="J81" s="96">
        <f>'[1]Gond.kp.'!L14+'[1]Gond.kp.'!L36+'[1]Gond.kp.'!L45</f>
        <v>0</v>
      </c>
      <c r="K81" s="96">
        <f>SUM(I81:J81)</f>
        <v>8139</v>
      </c>
      <c r="L81" s="96"/>
      <c r="M81" s="96">
        <f>SUM(K81:L81)</f>
        <v>8139</v>
      </c>
      <c r="N81" s="96"/>
      <c r="O81" s="45"/>
      <c r="P81" s="72">
        <f t="shared" si="4"/>
        <v>0</v>
      </c>
      <c r="Q81" s="45"/>
      <c r="R81" s="66">
        <f t="shared" si="5"/>
        <v>0</v>
      </c>
    </row>
    <row r="82" spans="1:18" ht="12.75">
      <c r="A82" s="45"/>
      <c r="B82" s="45"/>
      <c r="C82" s="45"/>
      <c r="D82" s="46" t="s">
        <v>61</v>
      </c>
      <c r="E82" s="45"/>
      <c r="F82" s="45"/>
      <c r="G82" s="45"/>
      <c r="H82" s="45" t="s">
        <v>62</v>
      </c>
      <c r="I82" s="96">
        <f>'[1]Gond.kp.'!I15+'[1]Gond.kp.'!I37+'[1]Gond.kp.'!I46</f>
        <v>2198</v>
      </c>
      <c r="J82" s="96">
        <f>'[1]Gond.kp.'!L15+'[1]Gond.kp.'!L37+'[1]Gond.kp.'!L46</f>
        <v>0</v>
      </c>
      <c r="K82" s="96">
        <f>SUM(I82:J82)</f>
        <v>2198</v>
      </c>
      <c r="L82" s="96"/>
      <c r="M82" s="96">
        <f aca="true" t="shared" si="6" ref="M82:M89">SUM(K82:L82)</f>
        <v>2198</v>
      </c>
      <c r="N82" s="96"/>
      <c r="O82" s="45"/>
      <c r="P82" s="72">
        <f t="shared" si="4"/>
        <v>0</v>
      </c>
      <c r="Q82" s="45"/>
      <c r="R82" s="66">
        <f t="shared" si="5"/>
        <v>0</v>
      </c>
    </row>
    <row r="83" spans="1:18" ht="12.75">
      <c r="A83" s="45"/>
      <c r="B83" s="45"/>
      <c r="C83" s="45"/>
      <c r="D83" s="46" t="s">
        <v>63</v>
      </c>
      <c r="E83" s="45"/>
      <c r="F83" s="45"/>
      <c r="G83" s="45"/>
      <c r="H83" s="45" t="s">
        <v>64</v>
      </c>
      <c r="I83" s="96">
        <f>'[1]Gond.kp.'!I16+'[1]Gond.kp.'!I25+'[1]Gond.kp.'!I38+'[1]Gond.kp.'!I47</f>
        <v>4490</v>
      </c>
      <c r="J83" s="96">
        <f>'[1]Gond.kp.'!L16+'[1]Gond.kp.'!L25+'[1]Gond.kp.'!L38+'[1]Gond.kp.'!L47</f>
        <v>0</v>
      </c>
      <c r="K83" s="96">
        <f>SUM(I83:J83)</f>
        <v>4490</v>
      </c>
      <c r="L83" s="96"/>
      <c r="M83" s="96">
        <f t="shared" si="6"/>
        <v>4490</v>
      </c>
      <c r="N83" s="96"/>
      <c r="O83" s="45"/>
      <c r="P83" s="72">
        <f t="shared" si="4"/>
        <v>0</v>
      </c>
      <c r="Q83" s="45"/>
      <c r="R83" s="66">
        <f t="shared" si="5"/>
        <v>0</v>
      </c>
    </row>
    <row r="84" spans="1:18" ht="12.75">
      <c r="A84" s="45"/>
      <c r="B84" s="45"/>
      <c r="C84" s="45"/>
      <c r="D84" s="46" t="s">
        <v>65</v>
      </c>
      <c r="E84" s="45"/>
      <c r="F84" s="45"/>
      <c r="G84" s="45"/>
      <c r="H84" s="45" t="s">
        <v>66</v>
      </c>
      <c r="I84" s="96">
        <f>'[1]Gond.kp.'!I17+'[1]Gond.kp.'!I39+'[1]Gond.kp.'!I48</f>
        <v>0</v>
      </c>
      <c r="J84" s="96">
        <f>'[1]Gond.kp.'!L17+'[1]Gond.kp.'!L39+'[1]Gond.kp.'!L48</f>
        <v>0</v>
      </c>
      <c r="K84" s="96">
        <f>SUM(I84:J84)</f>
        <v>0</v>
      </c>
      <c r="L84" s="96"/>
      <c r="M84" s="96">
        <f t="shared" si="6"/>
        <v>0</v>
      </c>
      <c r="N84" s="96"/>
      <c r="O84" s="45"/>
      <c r="P84" s="72">
        <f t="shared" si="4"/>
        <v>0</v>
      </c>
      <c r="Q84" s="45"/>
      <c r="R84" s="66">
        <f t="shared" si="5"/>
        <v>0</v>
      </c>
    </row>
    <row r="85" spans="1:18" ht="12.75">
      <c r="A85" s="45"/>
      <c r="B85" s="45"/>
      <c r="C85" s="45"/>
      <c r="D85" s="46"/>
      <c r="E85" s="45"/>
      <c r="F85" s="45"/>
      <c r="G85" s="45"/>
      <c r="H85" s="45"/>
      <c r="I85" s="96"/>
      <c r="J85" s="96"/>
      <c r="K85" s="96"/>
      <c r="L85" s="96"/>
      <c r="M85" s="96">
        <f t="shared" si="6"/>
        <v>0</v>
      </c>
      <c r="N85" s="96"/>
      <c r="O85" s="45"/>
      <c r="P85" s="72">
        <f t="shared" si="4"/>
        <v>0</v>
      </c>
      <c r="Q85" s="45"/>
      <c r="R85" s="66">
        <f t="shared" si="5"/>
        <v>0</v>
      </c>
    </row>
    <row r="86" spans="1:18" ht="12.75">
      <c r="A86" s="45"/>
      <c r="B86" s="45"/>
      <c r="C86" s="45"/>
      <c r="D86" s="43" t="s">
        <v>69</v>
      </c>
      <c r="E86" s="9"/>
      <c r="F86" s="9"/>
      <c r="G86" s="9"/>
      <c r="H86" s="9" t="s">
        <v>70</v>
      </c>
      <c r="I86" s="96"/>
      <c r="J86" s="96"/>
      <c r="K86" s="96"/>
      <c r="L86" s="96"/>
      <c r="M86" s="96">
        <f t="shared" si="6"/>
        <v>0</v>
      </c>
      <c r="N86" s="96"/>
      <c r="O86" s="45"/>
      <c r="P86" s="72">
        <f t="shared" si="4"/>
        <v>0</v>
      </c>
      <c r="Q86" s="45"/>
      <c r="R86" s="66">
        <f t="shared" si="5"/>
        <v>0</v>
      </c>
    </row>
    <row r="87" spans="1:18" ht="33.75">
      <c r="A87" s="45"/>
      <c r="B87" s="45"/>
      <c r="C87" s="45"/>
      <c r="D87" s="49" t="s">
        <v>122</v>
      </c>
      <c r="E87" s="6"/>
      <c r="F87" s="6"/>
      <c r="G87" s="6"/>
      <c r="H87" s="5" t="s">
        <v>123</v>
      </c>
      <c r="I87" s="96"/>
      <c r="J87" s="96"/>
      <c r="K87" s="96"/>
      <c r="L87" s="96"/>
      <c r="M87" s="96">
        <f t="shared" si="6"/>
        <v>0</v>
      </c>
      <c r="N87" s="96">
        <f>'[1]Gond.kp.'!L54</f>
        <v>11685</v>
      </c>
      <c r="O87" s="96">
        <f>'[1]Gond.kp.'!M54</f>
        <v>0</v>
      </c>
      <c r="P87" s="72">
        <f t="shared" si="4"/>
        <v>11685</v>
      </c>
      <c r="Q87" s="45"/>
      <c r="R87" s="66">
        <f t="shared" si="5"/>
        <v>11685</v>
      </c>
    </row>
    <row r="88" spans="1:18" ht="33.75">
      <c r="A88" s="45"/>
      <c r="B88" s="45"/>
      <c r="C88" s="45"/>
      <c r="D88" s="46"/>
      <c r="E88" s="45"/>
      <c r="F88" s="45"/>
      <c r="G88" s="45"/>
      <c r="H88" s="5" t="s">
        <v>204</v>
      </c>
      <c r="I88" s="96"/>
      <c r="J88" s="96">
        <f>SUM('Gondozási Kp'!J55)</f>
        <v>20</v>
      </c>
      <c r="K88" s="96"/>
      <c r="L88" s="96"/>
      <c r="M88" s="96">
        <f t="shared" si="6"/>
        <v>0</v>
      </c>
      <c r="N88" s="96"/>
      <c r="O88" s="45">
        <f>SUM('Gondozási Kp'!O55)</f>
        <v>20</v>
      </c>
      <c r="P88" s="72">
        <f t="shared" si="4"/>
        <v>20</v>
      </c>
      <c r="Q88" s="45"/>
      <c r="R88" s="66">
        <f t="shared" si="5"/>
        <v>20</v>
      </c>
    </row>
    <row r="89" spans="1:18" ht="12.75">
      <c r="A89" s="45"/>
      <c r="B89" s="45"/>
      <c r="C89" s="45"/>
      <c r="D89" s="46"/>
      <c r="E89" s="175" t="s">
        <v>124</v>
      </c>
      <c r="F89" s="176"/>
      <c r="G89" s="176"/>
      <c r="H89" s="177"/>
      <c r="I89" s="73">
        <f>SUM(I81:I88)</f>
        <v>14827</v>
      </c>
      <c r="J89" s="73">
        <f>SUM(J81:J88)</f>
        <v>20</v>
      </c>
      <c r="K89" s="73">
        <f>SUM(I89:J89)</f>
        <v>14847</v>
      </c>
      <c r="L89" s="73">
        <f>SUM(L81:L88)</f>
        <v>0</v>
      </c>
      <c r="M89" s="73">
        <f t="shared" si="6"/>
        <v>14847</v>
      </c>
      <c r="N89" s="73">
        <f>SUM(N79:N88)</f>
        <v>14827</v>
      </c>
      <c r="O89" s="73">
        <f>SUM(O79:O88)</f>
        <v>20</v>
      </c>
      <c r="P89" s="73">
        <f>SUM(P79:P88)</f>
        <v>14847</v>
      </c>
      <c r="Q89" s="73">
        <f>SUM(Q79:Q88)</f>
        <v>0</v>
      </c>
      <c r="R89" s="64">
        <f>SUM(R79:R88)</f>
        <v>14847</v>
      </c>
    </row>
    <row r="90" spans="1:18" ht="12.75">
      <c r="A90" s="45"/>
      <c r="B90" s="45"/>
      <c r="C90" s="45"/>
      <c r="D90" s="46"/>
      <c r="E90" s="45"/>
      <c r="F90" s="45"/>
      <c r="G90" s="45"/>
      <c r="H90" s="9" t="s">
        <v>119</v>
      </c>
      <c r="I90" s="100">
        <v>5</v>
      </c>
      <c r="J90" s="100"/>
      <c r="K90" s="73">
        <f>SUM(I90:J90)</f>
        <v>5</v>
      </c>
      <c r="L90" s="73"/>
      <c r="M90" s="73">
        <f>SUM(K90:L90)</f>
        <v>5</v>
      </c>
      <c r="N90" s="96"/>
      <c r="O90" s="45"/>
      <c r="P90" s="65"/>
      <c r="Q90" s="45"/>
      <c r="R90" s="45"/>
    </row>
    <row r="91" spans="1:18" ht="12.75">
      <c r="A91" s="45"/>
      <c r="B91" s="45"/>
      <c r="C91" s="45"/>
      <c r="D91" s="46"/>
      <c r="E91" s="45"/>
      <c r="F91" s="45"/>
      <c r="G91" s="45"/>
      <c r="H91" s="45"/>
      <c r="I91" s="96"/>
      <c r="J91" s="96"/>
      <c r="K91" s="96"/>
      <c r="L91" s="96"/>
      <c r="M91" s="96"/>
      <c r="N91" s="96"/>
      <c r="O91" s="45"/>
      <c r="P91" s="65"/>
      <c r="Q91" s="45"/>
      <c r="R91" s="45"/>
    </row>
    <row r="92" spans="1:18" ht="12.75">
      <c r="A92" s="45"/>
      <c r="B92" s="45"/>
      <c r="C92" s="45"/>
      <c r="D92" s="46"/>
      <c r="E92" s="45"/>
      <c r="F92" s="45"/>
      <c r="G92" s="45"/>
      <c r="H92" s="9"/>
      <c r="I92" s="97"/>
      <c r="J92" s="103"/>
      <c r="K92" s="103"/>
      <c r="L92" s="98"/>
      <c r="M92" s="98"/>
      <c r="N92" s="118"/>
      <c r="O92" s="45"/>
      <c r="P92" s="65"/>
      <c r="Q92" s="45"/>
      <c r="R92" s="45"/>
    </row>
    <row r="93" spans="1:18" ht="12.75">
      <c r="A93" s="45"/>
      <c r="B93" s="9">
        <v>4</v>
      </c>
      <c r="C93" s="9"/>
      <c r="D93" s="43"/>
      <c r="E93" s="178" t="s">
        <v>125</v>
      </c>
      <c r="F93" s="179"/>
      <c r="G93" s="179"/>
      <c r="H93" s="179"/>
      <c r="I93" s="179"/>
      <c r="J93" s="165"/>
      <c r="K93" s="165"/>
      <c r="L93" s="165"/>
      <c r="M93" s="165"/>
      <c r="N93" s="165"/>
      <c r="O93" s="45"/>
      <c r="P93" s="65"/>
      <c r="Q93" s="45"/>
      <c r="R93" s="45"/>
    </row>
    <row r="94" spans="1:18" ht="12.75">
      <c r="A94" s="45"/>
      <c r="B94" s="45"/>
      <c r="C94" s="44" t="s">
        <v>16</v>
      </c>
      <c r="D94" s="43"/>
      <c r="E94" s="9"/>
      <c r="F94" s="9"/>
      <c r="G94" s="174" t="s">
        <v>17</v>
      </c>
      <c r="H94" s="174"/>
      <c r="I94" s="66"/>
      <c r="J94" s="105"/>
      <c r="K94" s="105"/>
      <c r="L94" s="66"/>
      <c r="M94" s="66"/>
      <c r="N94" s="108"/>
      <c r="O94" s="45"/>
      <c r="P94" s="65"/>
      <c r="Q94" s="45"/>
      <c r="R94" s="45"/>
    </row>
    <row r="95" spans="1:18" ht="12.75">
      <c r="A95" s="45"/>
      <c r="B95" s="45"/>
      <c r="C95" s="9"/>
      <c r="D95" s="48">
        <v>1</v>
      </c>
      <c r="E95" s="9"/>
      <c r="F95" s="9"/>
      <c r="G95" s="9"/>
      <c r="H95" s="9" t="s">
        <v>18</v>
      </c>
      <c r="I95" s="66"/>
      <c r="J95" s="105"/>
      <c r="K95" s="105"/>
      <c r="L95" s="66"/>
      <c r="M95" s="66"/>
      <c r="N95" s="108"/>
      <c r="O95" s="45"/>
      <c r="P95" s="65"/>
      <c r="Q95" s="45"/>
      <c r="R95" s="45"/>
    </row>
    <row r="96" spans="1:18" ht="12.75">
      <c r="A96" s="45"/>
      <c r="B96" s="45"/>
      <c r="C96" s="45"/>
      <c r="D96" s="46" t="s">
        <v>19</v>
      </c>
      <c r="E96" s="45"/>
      <c r="F96" s="45"/>
      <c r="G96" s="45"/>
      <c r="H96" s="45" t="s">
        <v>20</v>
      </c>
      <c r="I96" s="66"/>
      <c r="J96" s="105"/>
      <c r="K96" s="105"/>
      <c r="L96" s="66"/>
      <c r="M96" s="66"/>
      <c r="N96" s="108">
        <f>SUM('[1]ÁMK'!L11+'[1]ÁMK'!L24+'[1]ÁMK'!L32+'[1]ÁMK'!L64+'[1]ÁMK'!L76+'[1]ÁMK'!L89)</f>
        <v>14166</v>
      </c>
      <c r="O96" s="118">
        <f>SUM('[1]ÁMK'!M11+'[1]ÁMK'!M24+'[1]ÁMK'!M32+'[1]ÁMK'!M64+'[1]ÁMK'!M76+'[1]ÁMK'!M89)</f>
        <v>0</v>
      </c>
      <c r="P96" s="96">
        <f>SUM(N96:O96)</f>
        <v>14166</v>
      </c>
      <c r="Q96" s="45"/>
      <c r="R96" s="66">
        <f>SUM(P96:Q96)</f>
        <v>14166</v>
      </c>
    </row>
    <row r="97" spans="1:18" ht="12.75">
      <c r="A97" s="45"/>
      <c r="B97" s="45"/>
      <c r="C97" s="45"/>
      <c r="D97" s="46" t="s">
        <v>21</v>
      </c>
      <c r="E97" s="45"/>
      <c r="F97" s="45"/>
      <c r="G97" s="45"/>
      <c r="H97" s="45" t="s">
        <v>22</v>
      </c>
      <c r="I97" s="66"/>
      <c r="J97" s="105"/>
      <c r="K97" s="105"/>
      <c r="L97" s="66"/>
      <c r="M97" s="66"/>
      <c r="N97" s="108">
        <f>SUM('[1]ÁMK'!L12+'[1]ÁMK'!L25+'[1]ÁMK'!L33+'[1]ÁMK'!L65+'[1]ÁMK'!L77+'[1]ÁMK'!L90)</f>
        <v>3554</v>
      </c>
      <c r="O97" s="118">
        <f>SUM('[1]ÁMK'!M12+'[1]ÁMK'!M25+'[1]ÁMK'!M33+'[1]ÁMK'!M65+'[1]ÁMK'!M77+'[1]ÁMK'!M90)</f>
        <v>0</v>
      </c>
      <c r="P97" s="96">
        <f aca="true" t="shared" si="7" ref="P97:P110">SUM(N97:O97)</f>
        <v>3554</v>
      </c>
      <c r="Q97" s="45"/>
      <c r="R97" s="66">
        <f aca="true" t="shared" si="8" ref="R97:R110">SUM(P97:Q97)</f>
        <v>3554</v>
      </c>
    </row>
    <row r="98" spans="1:18" ht="12.75">
      <c r="A98" s="45"/>
      <c r="B98" s="45"/>
      <c r="C98" s="45"/>
      <c r="D98" s="43" t="s">
        <v>57</v>
      </c>
      <c r="E98" s="9"/>
      <c r="F98" s="9"/>
      <c r="G98" s="9"/>
      <c r="H98" s="9" t="s">
        <v>58</v>
      </c>
      <c r="I98" s="66"/>
      <c r="J98" s="105"/>
      <c r="K98" s="105"/>
      <c r="L98" s="66"/>
      <c r="M98" s="66"/>
      <c r="N98" s="108"/>
      <c r="O98" s="45"/>
      <c r="P98" s="96">
        <f t="shared" si="7"/>
        <v>0</v>
      </c>
      <c r="Q98" s="45"/>
      <c r="R98" s="66">
        <f t="shared" si="8"/>
        <v>0</v>
      </c>
    </row>
    <row r="99" spans="1:18" ht="12.75">
      <c r="A99" s="45"/>
      <c r="B99" s="45"/>
      <c r="C99" s="9"/>
      <c r="D99" s="46" t="s">
        <v>59</v>
      </c>
      <c r="E99" s="45"/>
      <c r="F99" s="45"/>
      <c r="G99" s="45"/>
      <c r="H99" s="45" t="s">
        <v>60</v>
      </c>
      <c r="I99" s="66">
        <f>SUM('[1]ÁMK'!I14+'[1]ÁMK'!I47+'[1]ÁMK'!I56+'[1]ÁMK'!I79+'[1]ÁMK'!I93)</f>
        <v>21093</v>
      </c>
      <c r="J99" s="66">
        <f>SUM('[1]ÁMK'!L14+'[1]ÁMK'!L47+'[1]ÁMK'!L56+'[1]ÁMK'!L79+'[1]ÁMK'!L93)</f>
        <v>0</v>
      </c>
      <c r="K99" s="105">
        <f>SUM(I99:J99)</f>
        <v>21093</v>
      </c>
      <c r="L99" s="66"/>
      <c r="M99" s="66">
        <f>SUM(K99:L99)</f>
        <v>21093</v>
      </c>
      <c r="N99" s="108"/>
      <c r="O99" s="45"/>
      <c r="P99" s="96">
        <f t="shared" si="7"/>
        <v>0</v>
      </c>
      <c r="Q99" s="45"/>
      <c r="R99" s="66">
        <f t="shared" si="8"/>
        <v>0</v>
      </c>
    </row>
    <row r="100" spans="1:18" ht="12.75">
      <c r="A100" s="45"/>
      <c r="B100" s="45"/>
      <c r="C100" s="45"/>
      <c r="D100" s="46" t="s">
        <v>61</v>
      </c>
      <c r="E100" s="45"/>
      <c r="F100" s="45"/>
      <c r="G100" s="45"/>
      <c r="H100" s="45" t="s">
        <v>62</v>
      </c>
      <c r="I100" s="66">
        <f>SUM('[1]ÁMK'!I15+'[1]ÁMK'!I48+'[1]ÁMK'!I57+'[1]ÁMK'!I94+'[1]ÁMK'!I80)</f>
        <v>5694</v>
      </c>
      <c r="J100" s="66">
        <f>SUM('[1]ÁMK'!L15+'[1]ÁMK'!L48+'[1]ÁMK'!L57+'[1]ÁMK'!L94+'[1]ÁMK'!L80)</f>
        <v>0</v>
      </c>
      <c r="K100" s="105">
        <f aca="true" t="shared" si="9" ref="K100:K111">SUM(I100:J100)</f>
        <v>5694</v>
      </c>
      <c r="L100" s="66"/>
      <c r="M100" s="66">
        <f aca="true" t="shared" si="10" ref="M100:M110">SUM(K100:L100)</f>
        <v>5694</v>
      </c>
      <c r="N100" s="108"/>
      <c r="O100" s="45"/>
      <c r="P100" s="96">
        <f t="shared" si="7"/>
        <v>0</v>
      </c>
      <c r="Q100" s="45"/>
      <c r="R100" s="66">
        <f t="shared" si="8"/>
        <v>0</v>
      </c>
    </row>
    <row r="101" spans="1:18" ht="12.75">
      <c r="A101" s="45"/>
      <c r="B101" s="45"/>
      <c r="C101" s="45"/>
      <c r="D101" s="46" t="s">
        <v>63</v>
      </c>
      <c r="E101" s="45"/>
      <c r="F101" s="45"/>
      <c r="G101" s="45"/>
      <c r="H101" s="45" t="s">
        <v>64</v>
      </c>
      <c r="I101" s="66">
        <f>SUM('[1]ÁMK'!I16+'[1]ÁMK'!I49+'[1]ÁMK'!I69+'[1]ÁMK'!I81+'[1]ÁMK'!I95)</f>
        <v>15996</v>
      </c>
      <c r="J101" s="66">
        <f>SUM('[1]ÁMK'!L16+'[1]ÁMK'!L49+'[1]ÁMK'!L69+'[1]ÁMK'!L81+'[1]ÁMK'!L95)</f>
        <v>0</v>
      </c>
      <c r="K101" s="105">
        <f t="shared" si="9"/>
        <v>15996</v>
      </c>
      <c r="L101" s="66"/>
      <c r="M101" s="66">
        <f t="shared" si="10"/>
        <v>15996</v>
      </c>
      <c r="N101" s="108"/>
      <c r="O101" s="45"/>
      <c r="P101" s="96">
        <f t="shared" si="7"/>
        <v>0</v>
      </c>
      <c r="Q101" s="45"/>
      <c r="R101" s="66">
        <f t="shared" si="8"/>
        <v>0</v>
      </c>
    </row>
    <row r="102" spans="1:18" ht="12.75">
      <c r="A102" s="45"/>
      <c r="B102" s="45"/>
      <c r="C102" s="45"/>
      <c r="D102" s="46" t="s">
        <v>65</v>
      </c>
      <c r="E102" s="45"/>
      <c r="F102" s="45"/>
      <c r="G102" s="45"/>
      <c r="H102" s="45" t="s">
        <v>66</v>
      </c>
      <c r="I102" s="66">
        <f>SUM('[1]ÁMK'!I17+'[1]ÁMK'!I82+'[1]ÁMK'!I96)</f>
        <v>0</v>
      </c>
      <c r="J102" s="66">
        <f>SUM('[1]ÁMK'!L17+'[1]ÁMK'!L82+'[1]ÁMK'!L96)</f>
        <v>0</v>
      </c>
      <c r="K102" s="105">
        <f t="shared" si="9"/>
        <v>0</v>
      </c>
      <c r="L102" s="66"/>
      <c r="M102" s="66">
        <f t="shared" si="10"/>
        <v>0</v>
      </c>
      <c r="N102" s="108"/>
      <c r="O102" s="45"/>
      <c r="P102" s="96">
        <f t="shared" si="7"/>
        <v>0</v>
      </c>
      <c r="Q102" s="45"/>
      <c r="R102" s="66">
        <f t="shared" si="8"/>
        <v>0</v>
      </c>
    </row>
    <row r="103" spans="1:18" ht="12.75">
      <c r="A103" s="45"/>
      <c r="B103" s="45"/>
      <c r="C103" s="45"/>
      <c r="D103" s="43" t="s">
        <v>69</v>
      </c>
      <c r="E103" s="9"/>
      <c r="F103" s="9"/>
      <c r="G103" s="9"/>
      <c r="H103" s="9" t="s">
        <v>70</v>
      </c>
      <c r="I103" s="66"/>
      <c r="J103" s="105"/>
      <c r="K103" s="105"/>
      <c r="L103" s="66"/>
      <c r="M103" s="66">
        <f t="shared" si="10"/>
        <v>0</v>
      </c>
      <c r="N103" s="108"/>
      <c r="O103" s="45"/>
      <c r="P103" s="96">
        <f t="shared" si="7"/>
        <v>0</v>
      </c>
      <c r="Q103" s="45"/>
      <c r="R103" s="66">
        <f t="shared" si="8"/>
        <v>0</v>
      </c>
    </row>
    <row r="104" spans="1:18" ht="12.75">
      <c r="A104" s="45"/>
      <c r="B104" s="45"/>
      <c r="C104" s="45"/>
      <c r="D104" s="49" t="s">
        <v>71</v>
      </c>
      <c r="E104" s="6"/>
      <c r="F104" s="6"/>
      <c r="G104" s="6"/>
      <c r="H104" s="6" t="s">
        <v>72</v>
      </c>
      <c r="I104" s="66"/>
      <c r="J104" s="105"/>
      <c r="K104" s="105"/>
      <c r="L104" s="66"/>
      <c r="M104" s="66">
        <f t="shared" si="10"/>
        <v>0</v>
      </c>
      <c r="N104" s="108">
        <f>SUM('[1]ÁMK'!L91)</f>
        <v>914</v>
      </c>
      <c r="O104" s="118">
        <f>SUM('[1]ÁMK'!M91)</f>
        <v>0</v>
      </c>
      <c r="P104" s="96">
        <f t="shared" si="7"/>
        <v>914</v>
      </c>
      <c r="Q104" s="45"/>
      <c r="R104" s="66">
        <f t="shared" si="8"/>
        <v>914</v>
      </c>
    </row>
    <row r="105" spans="1:18" ht="33.75">
      <c r="A105" s="45"/>
      <c r="B105" s="45"/>
      <c r="C105" s="45"/>
      <c r="D105" s="49" t="s">
        <v>122</v>
      </c>
      <c r="E105" s="6"/>
      <c r="F105" s="6"/>
      <c r="G105" s="6"/>
      <c r="H105" s="5" t="s">
        <v>126</v>
      </c>
      <c r="I105" s="66"/>
      <c r="J105" s="105"/>
      <c r="K105" s="105"/>
      <c r="L105" s="66"/>
      <c r="M105" s="66">
        <f t="shared" si="10"/>
        <v>0</v>
      </c>
      <c r="N105" s="108">
        <f>'[1]ÁMK'!L40</f>
        <v>24149</v>
      </c>
      <c r="O105" s="118">
        <f>'[1]ÁMK'!M40</f>
        <v>0</v>
      </c>
      <c r="P105" s="96">
        <f t="shared" si="7"/>
        <v>24149</v>
      </c>
      <c r="Q105" s="45"/>
      <c r="R105" s="66">
        <f t="shared" si="8"/>
        <v>24149</v>
      </c>
    </row>
    <row r="106" spans="1:18" ht="12.75">
      <c r="A106" s="45"/>
      <c r="B106" s="45"/>
      <c r="C106" s="45"/>
      <c r="D106" s="49" t="s">
        <v>75</v>
      </c>
      <c r="E106" s="6"/>
      <c r="F106" s="6"/>
      <c r="G106" s="6"/>
      <c r="H106" s="6" t="s">
        <v>76</v>
      </c>
      <c r="I106" s="66"/>
      <c r="J106" s="105"/>
      <c r="K106" s="105"/>
      <c r="L106" s="66"/>
      <c r="M106" s="66">
        <f t="shared" si="10"/>
        <v>0</v>
      </c>
      <c r="N106" s="108"/>
      <c r="O106" s="45"/>
      <c r="P106" s="96">
        <f t="shared" si="7"/>
        <v>0</v>
      </c>
      <c r="Q106" s="45"/>
      <c r="R106" s="66">
        <f t="shared" si="8"/>
        <v>0</v>
      </c>
    </row>
    <row r="107" spans="1:18" ht="12.75">
      <c r="A107" s="45"/>
      <c r="B107" s="45"/>
      <c r="C107" s="45"/>
      <c r="D107" s="43" t="s">
        <v>77</v>
      </c>
      <c r="E107" s="9"/>
      <c r="F107" s="9"/>
      <c r="G107" s="9"/>
      <c r="H107" s="9" t="s">
        <v>78</v>
      </c>
      <c r="I107" s="66"/>
      <c r="J107" s="105"/>
      <c r="K107" s="105"/>
      <c r="L107" s="66"/>
      <c r="M107" s="66">
        <f t="shared" si="10"/>
        <v>0</v>
      </c>
      <c r="N107" s="108"/>
      <c r="O107" s="45"/>
      <c r="P107" s="96">
        <f t="shared" si="7"/>
        <v>0</v>
      </c>
      <c r="Q107" s="45"/>
      <c r="R107" s="66">
        <f t="shared" si="8"/>
        <v>0</v>
      </c>
    </row>
    <row r="108" spans="1:18" ht="12.75">
      <c r="A108" s="45"/>
      <c r="B108" s="45"/>
      <c r="C108" s="45"/>
      <c r="D108" s="46" t="s">
        <v>81</v>
      </c>
      <c r="E108" s="45"/>
      <c r="F108" s="45"/>
      <c r="G108" s="45"/>
      <c r="H108" s="6" t="s">
        <v>82</v>
      </c>
      <c r="I108" s="66"/>
      <c r="J108" s="105"/>
      <c r="K108" s="105">
        <f t="shared" si="9"/>
        <v>0</v>
      </c>
      <c r="L108" s="66"/>
      <c r="M108" s="66">
        <f t="shared" si="10"/>
        <v>0</v>
      </c>
      <c r="N108" s="108"/>
      <c r="O108" s="45"/>
      <c r="P108" s="96">
        <f t="shared" si="7"/>
        <v>0</v>
      </c>
      <c r="Q108" s="45"/>
      <c r="R108" s="66">
        <f t="shared" si="8"/>
        <v>0</v>
      </c>
    </row>
    <row r="109" spans="1:18" ht="45">
      <c r="A109" s="45"/>
      <c r="B109" s="45"/>
      <c r="C109" s="45"/>
      <c r="D109" s="46"/>
      <c r="E109" s="45"/>
      <c r="F109" s="45"/>
      <c r="G109" s="45"/>
      <c r="H109" s="5" t="s">
        <v>249</v>
      </c>
      <c r="I109" s="66"/>
      <c r="J109" s="105">
        <f>SUM(ÁMK!J41)</f>
        <v>255</v>
      </c>
      <c r="K109" s="105">
        <f t="shared" si="9"/>
        <v>255</v>
      </c>
      <c r="L109" s="66"/>
      <c r="M109" s="66">
        <f t="shared" si="10"/>
        <v>255</v>
      </c>
      <c r="N109" s="108"/>
      <c r="O109" s="45">
        <f>SUM(ÁMK!O41)</f>
        <v>255</v>
      </c>
      <c r="P109" s="96">
        <f t="shared" si="7"/>
        <v>255</v>
      </c>
      <c r="Q109" s="45"/>
      <c r="R109" s="66">
        <f t="shared" si="8"/>
        <v>255</v>
      </c>
    </row>
    <row r="110" spans="1:18" ht="12.75">
      <c r="A110" s="45"/>
      <c r="B110" s="45"/>
      <c r="C110" s="45"/>
      <c r="D110" s="46"/>
      <c r="E110" s="175" t="s">
        <v>127</v>
      </c>
      <c r="F110" s="176"/>
      <c r="G110" s="176"/>
      <c r="H110" s="177"/>
      <c r="I110" s="75">
        <f>SUM(I99:I109)</f>
        <v>42783</v>
      </c>
      <c r="J110" s="75">
        <f>SUM(J99:J109)</f>
        <v>255</v>
      </c>
      <c r="K110" s="110">
        <f t="shared" si="9"/>
        <v>43038</v>
      </c>
      <c r="L110" s="110">
        <f>SUM(L99:L109)</f>
        <v>0</v>
      </c>
      <c r="M110" s="110">
        <f t="shared" si="10"/>
        <v>43038</v>
      </c>
      <c r="N110" s="111">
        <f>SUM(N96:N109)</f>
        <v>42783</v>
      </c>
      <c r="O110" s="112">
        <f>SUM(O96:O109)</f>
        <v>255</v>
      </c>
      <c r="P110" s="113">
        <f t="shared" si="7"/>
        <v>43038</v>
      </c>
      <c r="Q110" s="113">
        <f>SUM(Q96:Q109)</f>
        <v>0</v>
      </c>
      <c r="R110" s="75">
        <f t="shared" si="8"/>
        <v>43038</v>
      </c>
    </row>
    <row r="111" spans="1:18" ht="12.75">
      <c r="A111" s="45"/>
      <c r="B111" s="45"/>
      <c r="C111" s="45"/>
      <c r="D111" s="46"/>
      <c r="E111" s="45"/>
      <c r="F111" s="45"/>
      <c r="G111" s="45"/>
      <c r="H111" s="9" t="s">
        <v>119</v>
      </c>
      <c r="I111" s="115">
        <v>12</v>
      </c>
      <c r="J111" s="102"/>
      <c r="K111" s="110">
        <f t="shared" si="9"/>
        <v>12</v>
      </c>
      <c r="L111" s="75"/>
      <c r="M111" s="75">
        <f>SUM(K111:L111)</f>
        <v>12</v>
      </c>
      <c r="N111" s="108"/>
      <c r="O111" s="45"/>
      <c r="P111" s="65"/>
      <c r="Q111" s="45"/>
      <c r="R111" s="45"/>
    </row>
    <row r="112" spans="1:18" ht="12.75">
      <c r="A112" s="45"/>
      <c r="B112" s="45"/>
      <c r="C112" s="45"/>
      <c r="D112" s="46"/>
      <c r="E112" s="45"/>
      <c r="F112" s="45"/>
      <c r="G112" s="45"/>
      <c r="H112" s="9"/>
      <c r="I112" s="97"/>
      <c r="J112" s="103"/>
      <c r="K112" s="103"/>
      <c r="L112" s="97"/>
      <c r="M112" s="97"/>
      <c r="N112" s="108"/>
      <c r="O112" s="45"/>
      <c r="P112" s="65"/>
      <c r="Q112" s="45"/>
      <c r="R112" s="45"/>
    </row>
    <row r="113" spans="1:18" ht="12.75">
      <c r="A113" s="45"/>
      <c r="B113" s="45"/>
      <c r="C113" s="45"/>
      <c r="D113" s="46"/>
      <c r="E113" s="45"/>
      <c r="F113" s="45"/>
      <c r="G113" s="45"/>
      <c r="H113" s="9"/>
      <c r="I113" s="97"/>
      <c r="J113" s="103"/>
      <c r="K113" s="103"/>
      <c r="L113" s="97"/>
      <c r="M113" s="97"/>
      <c r="N113" s="108"/>
      <c r="O113" s="45"/>
      <c r="P113" s="65"/>
      <c r="Q113" s="45"/>
      <c r="R113" s="45"/>
    </row>
    <row r="114" spans="1:18" ht="12.75">
      <c r="A114" s="9">
        <v>1</v>
      </c>
      <c r="B114" s="9"/>
      <c r="C114" s="9"/>
      <c r="D114" s="43"/>
      <c r="E114" s="173" t="s">
        <v>128</v>
      </c>
      <c r="F114" s="173"/>
      <c r="G114" s="173"/>
      <c r="H114" s="173"/>
      <c r="I114" s="66"/>
      <c r="J114" s="105"/>
      <c r="K114" s="105"/>
      <c r="L114" s="66"/>
      <c r="M114" s="66"/>
      <c r="N114" s="108"/>
      <c r="O114" s="45"/>
      <c r="P114" s="65"/>
      <c r="Q114" s="45"/>
      <c r="R114" s="45"/>
    </row>
    <row r="115" spans="1:18" ht="12.75">
      <c r="A115" s="45"/>
      <c r="B115" s="45"/>
      <c r="C115" s="44" t="s">
        <v>16</v>
      </c>
      <c r="D115" s="43"/>
      <c r="E115" s="9"/>
      <c r="F115" s="9"/>
      <c r="G115" s="174" t="s">
        <v>17</v>
      </c>
      <c r="H115" s="174"/>
      <c r="I115" s="66"/>
      <c r="J115" s="105"/>
      <c r="K115" s="105"/>
      <c r="L115" s="66"/>
      <c r="M115" s="66"/>
      <c r="N115" s="108"/>
      <c r="O115" s="45"/>
      <c r="P115" s="65"/>
      <c r="Q115" s="45"/>
      <c r="R115" s="45"/>
    </row>
    <row r="116" spans="1:18" ht="12.75">
      <c r="A116" s="45"/>
      <c r="B116" s="45"/>
      <c r="C116" s="9"/>
      <c r="D116" s="48">
        <v>1</v>
      </c>
      <c r="E116" s="9"/>
      <c r="F116" s="9"/>
      <c r="G116" s="9"/>
      <c r="H116" s="9" t="s">
        <v>18</v>
      </c>
      <c r="I116" s="66"/>
      <c r="J116" s="105"/>
      <c r="K116" s="105"/>
      <c r="L116" s="66"/>
      <c r="M116" s="66"/>
      <c r="N116" s="108"/>
      <c r="O116" s="45"/>
      <c r="P116" s="65"/>
      <c r="Q116" s="45"/>
      <c r="R116" s="45"/>
    </row>
    <row r="117" spans="1:18" ht="12.75">
      <c r="A117" s="45"/>
      <c r="B117" s="45"/>
      <c r="C117" s="45"/>
      <c r="D117" s="46" t="s">
        <v>19</v>
      </c>
      <c r="E117" s="45"/>
      <c r="F117" s="45"/>
      <c r="G117" s="45"/>
      <c r="H117" s="45" t="s">
        <v>20</v>
      </c>
      <c r="I117" s="66"/>
      <c r="J117" s="105"/>
      <c r="K117" s="105"/>
      <c r="L117" s="66"/>
      <c r="M117" s="66"/>
      <c r="N117" s="119">
        <f>SUM('[1]Önkormányzat'!L25+'[1]Önkormányzat'!L42+'[1]Önkormányzat'!L58+'[1]Önkormányzat'!L83+'[1]Önkormányzat'!L154+'[1]Önkormányzat'!L165+'[1]Önkormányzat'!L186+'[1]Önkormányzat'!L289+'[1]Önkormányzat'!L326+'[1]Önkormányzat'!L342)</f>
        <v>4845</v>
      </c>
      <c r="O117" s="120">
        <f>SUM('[1]Önkormányzat'!M25+'[1]Önkormányzat'!M42+'[1]Önkormányzat'!M58+'[1]Önkormányzat'!M83+'[1]Önkormányzat'!M154+'[1]Önkormányzat'!M165+'[1]Önkormányzat'!M186+'[1]Önkormányzat'!M289+'[1]Önkormányzat'!M326+'[1]Önkormányzat'!M342)</f>
        <v>0</v>
      </c>
      <c r="P117" s="96">
        <f>SUM(N117:O117)</f>
        <v>4845</v>
      </c>
      <c r="Q117" s="45"/>
      <c r="R117" s="66">
        <f>SUM(P117:Q117)</f>
        <v>4845</v>
      </c>
    </row>
    <row r="118" spans="1:18" ht="12.75">
      <c r="A118" s="45"/>
      <c r="B118" s="45"/>
      <c r="C118" s="45"/>
      <c r="D118" s="46" t="s">
        <v>21</v>
      </c>
      <c r="E118" s="45"/>
      <c r="F118" s="45"/>
      <c r="G118" s="45"/>
      <c r="H118" s="45" t="s">
        <v>22</v>
      </c>
      <c r="I118" s="66"/>
      <c r="J118" s="105"/>
      <c r="K118" s="105"/>
      <c r="L118" s="66"/>
      <c r="M118" s="66"/>
      <c r="N118" s="119">
        <f>SUM('[1]Önkormányzat'!L84+'[1]Önkormányzat'!L155+'[1]Önkormányzat'!L166)</f>
        <v>105</v>
      </c>
      <c r="O118" s="120">
        <f>SUM('[1]Önkormányzat'!M84+'[1]Önkormányzat'!M155+'[1]Önkormányzat'!M166)</f>
        <v>0</v>
      </c>
      <c r="P118" s="96">
        <f aca="true" t="shared" si="11" ref="P118:P181">SUM(N118:O118)</f>
        <v>105</v>
      </c>
      <c r="Q118" s="45"/>
      <c r="R118" s="66">
        <f aca="true" t="shared" si="12" ref="R118:R135">SUM(P118:Q118)</f>
        <v>105</v>
      </c>
    </row>
    <row r="119" spans="1:18" ht="12.75">
      <c r="A119" s="45"/>
      <c r="B119" s="45"/>
      <c r="C119" s="45"/>
      <c r="D119" s="43" t="s">
        <v>23</v>
      </c>
      <c r="E119" s="45"/>
      <c r="F119" s="45"/>
      <c r="G119" s="45"/>
      <c r="H119" s="9" t="s">
        <v>24</v>
      </c>
      <c r="I119" s="66"/>
      <c r="J119" s="105"/>
      <c r="K119" s="105"/>
      <c r="L119" s="66"/>
      <c r="M119" s="66"/>
      <c r="N119" s="119"/>
      <c r="O119" s="45"/>
      <c r="P119" s="96">
        <f t="shared" si="11"/>
        <v>0</v>
      </c>
      <c r="Q119" s="45"/>
      <c r="R119" s="66">
        <f t="shared" si="12"/>
        <v>0</v>
      </c>
    </row>
    <row r="120" spans="1:18" ht="12.75">
      <c r="A120" s="45"/>
      <c r="B120" s="45"/>
      <c r="C120" s="45"/>
      <c r="D120" s="46" t="s">
        <v>25</v>
      </c>
      <c r="E120" s="45"/>
      <c r="F120" s="45"/>
      <c r="G120" s="45"/>
      <c r="H120" s="45" t="s">
        <v>26</v>
      </c>
      <c r="I120" s="66"/>
      <c r="J120" s="105"/>
      <c r="K120" s="105"/>
      <c r="L120" s="66"/>
      <c r="M120" s="66"/>
      <c r="N120" s="119">
        <f aca="true" t="shared" si="13" ref="N120:O126">N14</f>
        <v>2700</v>
      </c>
      <c r="O120" s="120">
        <f t="shared" si="13"/>
        <v>0</v>
      </c>
      <c r="P120" s="96">
        <f t="shared" si="11"/>
        <v>2700</v>
      </c>
      <c r="Q120" s="45"/>
      <c r="R120" s="66">
        <f t="shared" si="12"/>
        <v>2700</v>
      </c>
    </row>
    <row r="121" spans="1:18" ht="12.75">
      <c r="A121" s="45"/>
      <c r="B121" s="45"/>
      <c r="C121" s="45"/>
      <c r="D121" s="46" t="s">
        <v>27</v>
      </c>
      <c r="E121" s="45"/>
      <c r="F121" s="45"/>
      <c r="G121" s="45"/>
      <c r="H121" s="45" t="s">
        <v>28</v>
      </c>
      <c r="I121" s="66"/>
      <c r="J121" s="105"/>
      <c r="K121" s="105"/>
      <c r="L121" s="66"/>
      <c r="M121" s="66"/>
      <c r="N121" s="119">
        <f t="shared" si="13"/>
        <v>280</v>
      </c>
      <c r="O121" s="120">
        <f t="shared" si="13"/>
        <v>0</v>
      </c>
      <c r="P121" s="96">
        <f t="shared" si="11"/>
        <v>280</v>
      </c>
      <c r="Q121" s="45"/>
      <c r="R121" s="66">
        <f t="shared" si="12"/>
        <v>280</v>
      </c>
    </row>
    <row r="122" spans="1:18" ht="12.75">
      <c r="A122" s="45"/>
      <c r="B122" s="45"/>
      <c r="C122" s="45"/>
      <c r="D122" s="46" t="s">
        <v>29</v>
      </c>
      <c r="E122" s="45"/>
      <c r="F122" s="45"/>
      <c r="G122" s="45"/>
      <c r="H122" s="45" t="s">
        <v>30</v>
      </c>
      <c r="I122" s="66"/>
      <c r="J122" s="105"/>
      <c r="K122" s="105"/>
      <c r="L122" s="66"/>
      <c r="M122" s="66"/>
      <c r="N122" s="119">
        <f t="shared" si="13"/>
        <v>29000</v>
      </c>
      <c r="O122" s="120">
        <f t="shared" si="13"/>
        <v>0</v>
      </c>
      <c r="P122" s="96">
        <f t="shared" si="11"/>
        <v>29000</v>
      </c>
      <c r="Q122" s="45"/>
      <c r="R122" s="66">
        <f t="shared" si="12"/>
        <v>29000</v>
      </c>
    </row>
    <row r="123" spans="1:18" ht="12.75">
      <c r="A123" s="45"/>
      <c r="B123" s="45"/>
      <c r="C123" s="45"/>
      <c r="D123" s="46" t="s">
        <v>31</v>
      </c>
      <c r="E123" s="45"/>
      <c r="F123" s="45"/>
      <c r="G123" s="45"/>
      <c r="H123" s="45" t="s">
        <v>32</v>
      </c>
      <c r="I123" s="66"/>
      <c r="J123" s="105"/>
      <c r="K123" s="105"/>
      <c r="L123" s="66"/>
      <c r="M123" s="66"/>
      <c r="N123" s="119">
        <f t="shared" si="13"/>
        <v>2890</v>
      </c>
      <c r="O123" s="120">
        <f t="shared" si="13"/>
        <v>0</v>
      </c>
      <c r="P123" s="96">
        <f t="shared" si="11"/>
        <v>2890</v>
      </c>
      <c r="Q123" s="45"/>
      <c r="R123" s="66">
        <f t="shared" si="12"/>
        <v>2890</v>
      </c>
    </row>
    <row r="124" spans="1:18" ht="12.75">
      <c r="A124" s="45"/>
      <c r="B124" s="45"/>
      <c r="C124" s="45"/>
      <c r="D124" s="46" t="s">
        <v>33</v>
      </c>
      <c r="E124" s="45"/>
      <c r="F124" s="45"/>
      <c r="G124" s="45"/>
      <c r="H124" s="45" t="s">
        <v>129</v>
      </c>
      <c r="I124" s="66"/>
      <c r="J124" s="105"/>
      <c r="K124" s="105"/>
      <c r="L124" s="66"/>
      <c r="M124" s="66"/>
      <c r="N124" s="119">
        <f t="shared" si="13"/>
        <v>4150</v>
      </c>
      <c r="O124" s="120">
        <f t="shared" si="13"/>
        <v>0</v>
      </c>
      <c r="P124" s="96">
        <f t="shared" si="11"/>
        <v>4150</v>
      </c>
      <c r="Q124" s="45"/>
      <c r="R124" s="66">
        <f t="shared" si="12"/>
        <v>4150</v>
      </c>
    </row>
    <row r="125" spans="1:18" ht="12.75">
      <c r="A125" s="45"/>
      <c r="B125" s="45"/>
      <c r="C125" s="45"/>
      <c r="D125" s="46" t="s">
        <v>35</v>
      </c>
      <c r="E125" s="45"/>
      <c r="F125" s="45"/>
      <c r="G125" s="45"/>
      <c r="H125" s="45" t="s">
        <v>36</v>
      </c>
      <c r="I125" s="66"/>
      <c r="J125" s="105"/>
      <c r="K125" s="105"/>
      <c r="L125" s="66"/>
      <c r="M125" s="66"/>
      <c r="N125" s="119">
        <f t="shared" si="13"/>
        <v>300</v>
      </c>
      <c r="O125" s="120">
        <f t="shared" si="13"/>
        <v>0</v>
      </c>
      <c r="P125" s="96">
        <f t="shared" si="11"/>
        <v>300</v>
      </c>
      <c r="Q125" s="45"/>
      <c r="R125" s="66">
        <f t="shared" si="12"/>
        <v>300</v>
      </c>
    </row>
    <row r="126" spans="1:18" ht="12.75">
      <c r="A126" s="45"/>
      <c r="B126" s="45"/>
      <c r="C126" s="45"/>
      <c r="D126" s="46" t="s">
        <v>37</v>
      </c>
      <c r="E126" s="45"/>
      <c r="F126" s="45"/>
      <c r="G126" s="45"/>
      <c r="H126" s="45" t="s">
        <v>38</v>
      </c>
      <c r="I126" s="66"/>
      <c r="J126" s="105"/>
      <c r="K126" s="105"/>
      <c r="L126" s="66"/>
      <c r="M126" s="66"/>
      <c r="N126" s="119">
        <f t="shared" si="13"/>
        <v>365</v>
      </c>
      <c r="O126" s="120">
        <f t="shared" si="13"/>
        <v>0</v>
      </c>
      <c r="P126" s="96">
        <f t="shared" si="11"/>
        <v>365</v>
      </c>
      <c r="Q126" s="45"/>
      <c r="R126" s="66">
        <f t="shared" si="12"/>
        <v>365</v>
      </c>
    </row>
    <row r="127" spans="1:18" ht="12.75">
      <c r="A127" s="45"/>
      <c r="B127" s="45"/>
      <c r="C127" s="45"/>
      <c r="D127" s="49" t="s">
        <v>39</v>
      </c>
      <c r="E127" s="6"/>
      <c r="F127" s="6"/>
      <c r="G127" s="6"/>
      <c r="H127" s="6" t="s">
        <v>40</v>
      </c>
      <c r="I127" s="66"/>
      <c r="J127" s="105"/>
      <c r="K127" s="105"/>
      <c r="L127" s="66"/>
      <c r="M127" s="66"/>
      <c r="N127" s="119">
        <f>N21</f>
        <v>0</v>
      </c>
      <c r="O127" s="120">
        <f>O21</f>
        <v>0</v>
      </c>
      <c r="P127" s="96">
        <f t="shared" si="11"/>
        <v>0</v>
      </c>
      <c r="Q127" s="45"/>
      <c r="R127" s="66">
        <f t="shared" si="12"/>
        <v>0</v>
      </c>
    </row>
    <row r="128" spans="1:18" ht="12.75">
      <c r="A128" s="45"/>
      <c r="B128" s="45"/>
      <c r="C128" s="45"/>
      <c r="D128" s="49" t="s">
        <v>41</v>
      </c>
      <c r="E128" s="6"/>
      <c r="F128" s="6"/>
      <c r="G128" s="6"/>
      <c r="H128" s="6" t="s">
        <v>42</v>
      </c>
      <c r="I128" s="66"/>
      <c r="J128" s="105"/>
      <c r="K128" s="105"/>
      <c r="L128" s="66"/>
      <c r="M128" s="66"/>
      <c r="N128" s="119">
        <f>N22</f>
        <v>0</v>
      </c>
      <c r="O128" s="120">
        <f>O22</f>
        <v>0</v>
      </c>
      <c r="P128" s="96">
        <f t="shared" si="11"/>
        <v>0</v>
      </c>
      <c r="Q128" s="45"/>
      <c r="R128" s="66">
        <f t="shared" si="12"/>
        <v>0</v>
      </c>
    </row>
    <row r="129" spans="1:18" ht="12.75">
      <c r="A129" s="45"/>
      <c r="B129" s="45"/>
      <c r="C129" s="45"/>
      <c r="D129" s="43" t="s">
        <v>43</v>
      </c>
      <c r="E129" s="9"/>
      <c r="F129" s="9"/>
      <c r="G129" s="9"/>
      <c r="H129" s="9" t="s">
        <v>44</v>
      </c>
      <c r="I129" s="66"/>
      <c r="J129" s="105"/>
      <c r="K129" s="105"/>
      <c r="L129" s="66"/>
      <c r="M129" s="66"/>
      <c r="N129" s="119"/>
      <c r="O129" s="45"/>
      <c r="P129" s="96">
        <f t="shared" si="11"/>
        <v>0</v>
      </c>
      <c r="Q129" s="45"/>
      <c r="R129" s="66">
        <f t="shared" si="12"/>
        <v>0</v>
      </c>
    </row>
    <row r="130" spans="1:18" ht="12.75">
      <c r="A130" s="45"/>
      <c r="B130" s="45"/>
      <c r="C130" s="45"/>
      <c r="D130" s="49" t="s">
        <v>45</v>
      </c>
      <c r="E130" s="6"/>
      <c r="F130" s="6"/>
      <c r="G130" s="6"/>
      <c r="H130" s="6" t="s">
        <v>46</v>
      </c>
      <c r="I130" s="66"/>
      <c r="J130" s="105"/>
      <c r="K130" s="105"/>
      <c r="L130" s="66"/>
      <c r="M130" s="66"/>
      <c r="N130" s="119">
        <f aca="true" t="shared" si="14" ref="N130:O133">N24</f>
        <v>19923</v>
      </c>
      <c r="O130" s="120">
        <f t="shared" si="14"/>
        <v>0</v>
      </c>
      <c r="P130" s="96">
        <f t="shared" si="11"/>
        <v>19923</v>
      </c>
      <c r="Q130" s="45"/>
      <c r="R130" s="66">
        <f t="shared" si="12"/>
        <v>19923</v>
      </c>
    </row>
    <row r="131" spans="1:18" ht="33.75">
      <c r="A131" s="45"/>
      <c r="B131" s="45"/>
      <c r="C131" s="45"/>
      <c r="D131" s="49" t="s">
        <v>47</v>
      </c>
      <c r="E131" s="6"/>
      <c r="F131" s="6"/>
      <c r="G131" s="6"/>
      <c r="H131" s="5" t="s">
        <v>48</v>
      </c>
      <c r="I131" s="66"/>
      <c r="J131" s="105"/>
      <c r="K131" s="105"/>
      <c r="L131" s="66"/>
      <c r="M131" s="66"/>
      <c r="N131" s="119">
        <f t="shared" si="14"/>
        <v>23580</v>
      </c>
      <c r="O131" s="120">
        <f t="shared" si="14"/>
        <v>0</v>
      </c>
      <c r="P131" s="96">
        <f t="shared" si="11"/>
        <v>23580</v>
      </c>
      <c r="Q131" s="45"/>
      <c r="R131" s="66">
        <f t="shared" si="12"/>
        <v>23580</v>
      </c>
    </row>
    <row r="132" spans="1:18" ht="22.5">
      <c r="A132" s="45"/>
      <c r="B132" s="45"/>
      <c r="C132" s="45"/>
      <c r="D132" s="49" t="s">
        <v>49</v>
      </c>
      <c r="E132" s="6"/>
      <c r="F132" s="6"/>
      <c r="G132" s="6"/>
      <c r="H132" s="5" t="s">
        <v>50</v>
      </c>
      <c r="I132" s="66"/>
      <c r="J132" s="105"/>
      <c r="K132" s="105"/>
      <c r="L132" s="66"/>
      <c r="M132" s="66"/>
      <c r="N132" s="119">
        <f t="shared" si="14"/>
        <v>2557</v>
      </c>
      <c r="O132" s="120">
        <f t="shared" si="14"/>
        <v>0</v>
      </c>
      <c r="P132" s="96">
        <f t="shared" si="11"/>
        <v>2557</v>
      </c>
      <c r="Q132" s="45"/>
      <c r="R132" s="66">
        <f t="shared" si="12"/>
        <v>2557</v>
      </c>
    </row>
    <row r="133" spans="1:18" ht="22.5">
      <c r="A133" s="45"/>
      <c r="B133" s="45"/>
      <c r="C133" s="45"/>
      <c r="D133" s="49" t="s">
        <v>51</v>
      </c>
      <c r="E133" s="6"/>
      <c r="F133" s="6"/>
      <c r="G133" s="6"/>
      <c r="H133" s="5" t="s">
        <v>52</v>
      </c>
      <c r="I133" s="66"/>
      <c r="J133" s="105"/>
      <c r="K133" s="105"/>
      <c r="L133" s="66"/>
      <c r="M133" s="66"/>
      <c r="N133" s="119">
        <f t="shared" si="14"/>
        <v>9427</v>
      </c>
      <c r="O133" s="120">
        <f t="shared" si="14"/>
        <v>0</v>
      </c>
      <c r="P133" s="96">
        <f t="shared" si="11"/>
        <v>9427</v>
      </c>
      <c r="Q133" s="45"/>
      <c r="R133" s="66">
        <f t="shared" si="12"/>
        <v>9427</v>
      </c>
    </row>
    <row r="134" spans="1:18" ht="22.5">
      <c r="A134" s="45"/>
      <c r="B134" s="45"/>
      <c r="C134" s="45"/>
      <c r="D134" s="49" t="s">
        <v>53</v>
      </c>
      <c r="E134" s="6"/>
      <c r="F134" s="6"/>
      <c r="G134" s="6"/>
      <c r="H134" s="5" t="s">
        <v>54</v>
      </c>
      <c r="I134" s="66"/>
      <c r="J134" s="105"/>
      <c r="K134" s="105"/>
      <c r="L134" s="66"/>
      <c r="M134" s="66"/>
      <c r="N134" s="119">
        <f>SUM('[1]Önkormányzat'!L115)</f>
        <v>1502</v>
      </c>
      <c r="O134" s="120">
        <f>SUM('[1]Önkormányzat'!M115)</f>
        <v>0</v>
      </c>
      <c r="P134" s="96">
        <f t="shared" si="11"/>
        <v>1502</v>
      </c>
      <c r="Q134" s="45"/>
      <c r="R134" s="66">
        <f t="shared" si="12"/>
        <v>1502</v>
      </c>
    </row>
    <row r="135" spans="1:18" ht="22.5">
      <c r="A135" s="45"/>
      <c r="B135" s="45"/>
      <c r="C135" s="45"/>
      <c r="D135" s="49" t="s">
        <v>55</v>
      </c>
      <c r="E135" s="6"/>
      <c r="F135" s="6"/>
      <c r="G135" s="6"/>
      <c r="H135" s="5" t="s">
        <v>56</v>
      </c>
      <c r="I135" s="66"/>
      <c r="J135" s="105"/>
      <c r="K135" s="105"/>
      <c r="L135" s="66"/>
      <c r="M135" s="66"/>
      <c r="N135" s="119">
        <f>SUM('[1]Önkormányzat'!L116)</f>
        <v>712</v>
      </c>
      <c r="O135" s="120">
        <f>SUM('[1]Önkormányzat'!M116)</f>
        <v>0</v>
      </c>
      <c r="P135" s="96">
        <f t="shared" si="11"/>
        <v>712</v>
      </c>
      <c r="Q135" s="45"/>
      <c r="R135" s="66">
        <f t="shared" si="12"/>
        <v>712</v>
      </c>
    </row>
    <row r="136" spans="1:18" ht="12.75">
      <c r="A136" s="45"/>
      <c r="B136" s="45"/>
      <c r="C136" s="45"/>
      <c r="D136" s="43" t="s">
        <v>57</v>
      </c>
      <c r="E136" s="9"/>
      <c r="F136" s="9"/>
      <c r="G136" s="9"/>
      <c r="H136" s="9" t="s">
        <v>58</v>
      </c>
      <c r="I136" s="66"/>
      <c r="J136" s="105"/>
      <c r="K136" s="105"/>
      <c r="L136" s="66"/>
      <c r="M136" s="66"/>
      <c r="N136" s="108"/>
      <c r="O136" s="45"/>
      <c r="P136" s="96"/>
      <c r="Q136" s="45"/>
      <c r="R136" s="45"/>
    </row>
    <row r="137" spans="1:18" ht="12.75">
      <c r="A137" s="45"/>
      <c r="B137" s="45"/>
      <c r="C137" s="9"/>
      <c r="D137" s="46" t="s">
        <v>59</v>
      </c>
      <c r="E137" s="45"/>
      <c r="F137" s="45"/>
      <c r="G137" s="45"/>
      <c r="H137" s="45" t="s">
        <v>60</v>
      </c>
      <c r="I137" s="66">
        <f>SUM('[1]Önkormányzat'!I44+'[1]Önkormányzat'!I86+'[1]Önkormányzat'!I173+'[1]Önkormányzat'!I260+'[1]Önkormányzat'!I272+'[1]Önkormányzat'!I298+'[1]Önkormányzat'!I328)</f>
        <v>10243</v>
      </c>
      <c r="J137" s="66">
        <f>SUM('[1]Önkormányzat'!L44+'[1]Önkormányzat'!L86+'[1]Önkormányzat'!L173+'[1]Önkormányzat'!L260+'[1]Önkormányzat'!L272+'[1]Önkormányzat'!L298+'[1]Önkormányzat'!L328)</f>
        <v>0</v>
      </c>
      <c r="K137" s="105">
        <f>SUM(I137:J137)</f>
        <v>10243</v>
      </c>
      <c r="L137" s="66"/>
      <c r="M137" s="66">
        <f>SUM(K137:L137)</f>
        <v>10243</v>
      </c>
      <c r="N137" s="108"/>
      <c r="O137" s="45"/>
      <c r="P137" s="96"/>
      <c r="Q137" s="45"/>
      <c r="R137" s="45"/>
    </row>
    <row r="138" spans="1:18" ht="12.75">
      <c r="A138" s="45"/>
      <c r="B138" s="45"/>
      <c r="C138" s="45"/>
      <c r="D138" s="46" t="s">
        <v>61</v>
      </c>
      <c r="E138" s="45"/>
      <c r="F138" s="45"/>
      <c r="G138" s="45"/>
      <c r="H138" s="45" t="s">
        <v>62</v>
      </c>
      <c r="I138" s="66">
        <f>SUM('[1]Önkormányzat'!I45+'[1]Önkormányzat'!I87+'[1]Önkormányzat'!I174+'[1]Önkormányzat'!I261+'[1]Önkormányzat'!I273+'[1]Önkormányzat'!I299+'[1]Önkormányzat'!I329)</f>
        <v>1528</v>
      </c>
      <c r="J138" s="66">
        <f>SUM('[1]Önkormányzat'!L45+'[1]Önkormányzat'!L87+'[1]Önkormányzat'!L174+'[1]Önkormányzat'!L261+'[1]Önkormányzat'!L273+'[1]Önkormányzat'!L299+'[1]Önkormányzat'!L329)</f>
        <v>0</v>
      </c>
      <c r="K138" s="105">
        <f aca="true" t="shared" si="15" ref="K138:K188">SUM(I138:J138)</f>
        <v>1528</v>
      </c>
      <c r="L138" s="66"/>
      <c r="M138" s="66">
        <f>SUM(K138:L138)</f>
        <v>1528</v>
      </c>
      <c r="N138" s="108"/>
      <c r="O138" s="45"/>
      <c r="P138" s="96"/>
      <c r="Q138" s="45"/>
      <c r="R138" s="45"/>
    </row>
    <row r="139" spans="1:18" ht="12.75">
      <c r="A139" s="45"/>
      <c r="B139" s="45"/>
      <c r="C139" s="45"/>
      <c r="D139" s="46" t="s">
        <v>63</v>
      </c>
      <c r="E139" s="45"/>
      <c r="F139" s="45"/>
      <c r="G139" s="45"/>
      <c r="H139" s="45" t="s">
        <v>64</v>
      </c>
      <c r="I139" s="66">
        <f>SUM('[1]Önkormányzat'!I11+'[1]Önkormányzat'!I18+'[1]Önkormányzat'!I35+'[1]Önkormányzat'!I46+'[1]Önkormányzat'!I68+'[1]Önkormányzat'!I75+'[1]Önkormányzat'!I88+'[1]Önkormányzat'!I147+'[1]Önkormányzat'!I157+'[1]Önkormányzat'!I175+'[1]Önkormányzat'!I262+'[1]Önkormányzat'!I274+'[1]Önkormányzat'!I291+'[1]Önkormányzat'!I300+'[1]Önkormányzat'!I314+'[1]Önkormányzat'!I330+'[1]Önkormányzat'!I344)</f>
        <v>25127</v>
      </c>
      <c r="J139" s="66">
        <f>SUM('[1]Önkormányzat'!L11+'[1]Önkormányzat'!L18+'[1]Önkormányzat'!L35+'[1]Önkormányzat'!L46+'[1]Önkormányzat'!L68+'[1]Önkormányzat'!L75+'[1]Önkormányzat'!L88+'[1]Önkormányzat'!L147+'[1]Önkormányzat'!L157+'[1]Önkormányzat'!L175+'[1]Önkormányzat'!L262+'[1]Önkormányzat'!L274+'[1]Önkormányzat'!L291+'[1]Önkormányzat'!L300+'[1]Önkormányzat'!L314+'[1]Önkormányzat'!L330+'[1]Önkormányzat'!L344)</f>
        <v>0</v>
      </c>
      <c r="K139" s="105">
        <f t="shared" si="15"/>
        <v>25127</v>
      </c>
      <c r="L139" s="66"/>
      <c r="M139" s="66">
        <f>SUM(K139:L139)</f>
        <v>25127</v>
      </c>
      <c r="N139" s="108"/>
      <c r="O139" s="45"/>
      <c r="P139" s="96"/>
      <c r="Q139" s="45"/>
      <c r="R139" s="45"/>
    </row>
    <row r="140" spans="1:18" ht="12.75">
      <c r="A140" s="45"/>
      <c r="B140" s="45"/>
      <c r="C140" s="45"/>
      <c r="D140" s="46" t="s">
        <v>65</v>
      </c>
      <c r="E140" s="45"/>
      <c r="F140" s="45"/>
      <c r="G140" s="45"/>
      <c r="H140" s="45" t="s">
        <v>66</v>
      </c>
      <c r="I140" s="66">
        <f>SUM('[1]Önkormányzat'!I36+'[1]Önkormányzat'!I47+'[1]Önkormányzat'!I76+'[1]Önkormányzat'!I89+'[1]Önkormányzat'!I158+'[1]Önkormányzat'!I176+'[1]Önkormányzat'!I292)</f>
        <v>2536</v>
      </c>
      <c r="J140" s="66">
        <f>SUM('[1]Önkormányzat'!L36+'[1]Önkormányzat'!L47+'[1]Önkormányzat'!L76+'[1]Önkormányzat'!L89+'[1]Önkormányzat'!L158+'[1]Önkormányzat'!L176+'[1]Önkormányzat'!L292)</f>
        <v>0</v>
      </c>
      <c r="K140" s="105">
        <f t="shared" si="15"/>
        <v>2536</v>
      </c>
      <c r="L140" s="66">
        <f>SUM(L34)</f>
        <v>500</v>
      </c>
      <c r="M140" s="66">
        <f>SUM(K140:L140)</f>
        <v>3036</v>
      </c>
      <c r="N140" s="108"/>
      <c r="O140" s="45"/>
      <c r="P140" s="96"/>
      <c r="Q140" s="45"/>
      <c r="R140" s="45"/>
    </row>
    <row r="141" spans="1:18" ht="12.75">
      <c r="A141" s="45"/>
      <c r="B141" s="45"/>
      <c r="C141" s="45"/>
      <c r="D141" s="46" t="s">
        <v>67</v>
      </c>
      <c r="E141" s="45"/>
      <c r="F141" s="45"/>
      <c r="G141" s="45"/>
      <c r="H141" s="45" t="s">
        <v>68</v>
      </c>
      <c r="I141" s="66">
        <f>SUM('[1]Önkormányzat'!I188+'[1]Önkormányzat'!I195+'[1]Önkormányzat'!I204+'[1]Önkormányzat'!I211+'[1]Önkormányzat'!I218+'[1]Önkormányzat'!I225+'[1]Önkormányzat'!I232)</f>
        <v>1548</v>
      </c>
      <c r="J141" s="66">
        <f>SUM('[1]Önkormányzat'!L188+'[1]Önkormányzat'!L195+'[1]Önkormányzat'!L204+'[1]Önkormányzat'!L211+'[1]Önkormányzat'!L218+'[1]Önkormányzat'!L225+'[1]Önkormányzat'!L232)</f>
        <v>0</v>
      </c>
      <c r="K141" s="105">
        <f t="shared" si="15"/>
        <v>1548</v>
      </c>
      <c r="L141" s="66"/>
      <c r="M141" s="66">
        <f>SUM(K141:L141)</f>
        <v>1548</v>
      </c>
      <c r="N141" s="108"/>
      <c r="O141" s="45"/>
      <c r="P141" s="96"/>
      <c r="Q141" s="45"/>
      <c r="R141" s="45"/>
    </row>
    <row r="142" spans="1:18" ht="12.75">
      <c r="A142" s="45"/>
      <c r="B142" s="45"/>
      <c r="C142" s="45"/>
      <c r="D142" s="43" t="s">
        <v>69</v>
      </c>
      <c r="E142" s="9"/>
      <c r="F142" s="9"/>
      <c r="G142" s="9"/>
      <c r="H142" s="9" t="s">
        <v>70</v>
      </c>
      <c r="I142" s="66"/>
      <c r="J142" s="105"/>
      <c r="K142" s="105"/>
      <c r="L142" s="66"/>
      <c r="M142" s="66"/>
      <c r="N142" s="108"/>
      <c r="O142" s="45"/>
      <c r="P142" s="96"/>
      <c r="Q142" s="45"/>
      <c r="R142" s="45"/>
    </row>
    <row r="143" spans="1:18" ht="12.75">
      <c r="A143" s="45"/>
      <c r="B143" s="45"/>
      <c r="C143" s="45"/>
      <c r="D143" s="49" t="s">
        <v>71</v>
      </c>
      <c r="E143" s="6"/>
      <c r="F143" s="6"/>
      <c r="G143" s="6"/>
      <c r="H143" s="6" t="s">
        <v>72</v>
      </c>
      <c r="I143" s="96"/>
      <c r="J143" s="96"/>
      <c r="K143" s="105"/>
      <c r="L143" s="66"/>
      <c r="M143" s="66"/>
      <c r="N143" s="119">
        <f>SUM('[1]Önkormányzat'!L178+'[1]Önkormányzat'!L264+'[1]Önkormányzat'!L276)</f>
        <v>15741</v>
      </c>
      <c r="O143" s="121">
        <f>SUM('[1]Önkormányzat'!M178+'[1]Önkormányzat'!M264+'[1]Önkormányzat'!M276)</f>
        <v>0</v>
      </c>
      <c r="P143" s="96">
        <f t="shared" si="11"/>
        <v>15741</v>
      </c>
      <c r="Q143" s="45"/>
      <c r="R143" s="66">
        <f>SUM(P143:Q143)</f>
        <v>15741</v>
      </c>
    </row>
    <row r="144" spans="1:18" ht="12.75">
      <c r="A144" s="45"/>
      <c r="B144" s="45"/>
      <c r="C144" s="45"/>
      <c r="D144" s="49" t="s">
        <v>122</v>
      </c>
      <c r="E144" s="6"/>
      <c r="F144" s="6"/>
      <c r="G144" s="6"/>
      <c r="H144" s="6" t="s">
        <v>130</v>
      </c>
      <c r="I144" s="66"/>
      <c r="J144" s="105"/>
      <c r="K144" s="105"/>
      <c r="L144" s="66"/>
      <c r="M144" s="66"/>
      <c r="N144" s="119">
        <f>SUM('[1]Összesített ktgv.'!L110+'[1]Összesített ktgv.'!L89)</f>
        <v>57610</v>
      </c>
      <c r="O144" s="120">
        <f>SUM('[1]Összesített ktgv.'!M110+'[1]Összesített ktgv.'!M89)</f>
        <v>0</v>
      </c>
      <c r="P144" s="96">
        <f t="shared" si="11"/>
        <v>57610</v>
      </c>
      <c r="Q144" s="45"/>
      <c r="R144" s="66">
        <f aca="true" t="shared" si="16" ref="R144:R179">SUM(P144:Q144)</f>
        <v>57610</v>
      </c>
    </row>
    <row r="145" spans="1:18" ht="12.75">
      <c r="A145" s="45"/>
      <c r="B145" s="45"/>
      <c r="C145" s="45"/>
      <c r="D145" s="49" t="s">
        <v>73</v>
      </c>
      <c r="E145" s="6"/>
      <c r="F145" s="6"/>
      <c r="G145" s="6"/>
      <c r="H145" s="6" t="s">
        <v>74</v>
      </c>
      <c r="I145" s="66"/>
      <c r="J145" s="105"/>
      <c r="K145" s="105"/>
      <c r="L145" s="66"/>
      <c r="M145" s="66"/>
      <c r="N145" s="108">
        <f>N38</f>
        <v>0</v>
      </c>
      <c r="O145" s="118">
        <f>O38</f>
        <v>0</v>
      </c>
      <c r="P145" s="96">
        <f t="shared" si="11"/>
        <v>0</v>
      </c>
      <c r="Q145" s="45"/>
      <c r="R145" s="66">
        <f t="shared" si="16"/>
        <v>0</v>
      </c>
    </row>
    <row r="146" spans="1:18" ht="12.75">
      <c r="A146" s="45"/>
      <c r="B146" s="45"/>
      <c r="C146" s="45"/>
      <c r="D146" s="49" t="s">
        <v>75</v>
      </c>
      <c r="E146" s="6"/>
      <c r="F146" s="6"/>
      <c r="G146" s="6"/>
      <c r="H146" s="6" t="s">
        <v>76</v>
      </c>
      <c r="I146" s="66"/>
      <c r="J146" s="105"/>
      <c r="K146" s="105"/>
      <c r="L146" s="66"/>
      <c r="M146" s="66"/>
      <c r="N146" s="108">
        <f>N106</f>
        <v>0</v>
      </c>
      <c r="O146" s="118">
        <f>O106</f>
        <v>0</v>
      </c>
      <c r="P146" s="96">
        <f t="shared" si="11"/>
        <v>0</v>
      </c>
      <c r="Q146" s="45"/>
      <c r="R146" s="66">
        <f t="shared" si="16"/>
        <v>0</v>
      </c>
    </row>
    <row r="147" spans="1:18" ht="12.75">
      <c r="A147" s="45"/>
      <c r="B147" s="45"/>
      <c r="C147" s="45"/>
      <c r="D147" s="43" t="s">
        <v>77</v>
      </c>
      <c r="E147" s="9"/>
      <c r="F147" s="9"/>
      <c r="G147" s="9"/>
      <c r="H147" s="9" t="s">
        <v>78</v>
      </c>
      <c r="I147" s="66"/>
      <c r="J147" s="105"/>
      <c r="K147" s="105"/>
      <c r="L147" s="66"/>
      <c r="M147" s="66"/>
      <c r="N147" s="108"/>
      <c r="O147" s="45"/>
      <c r="P147" s="96"/>
      <c r="Q147" s="45"/>
      <c r="R147" s="66">
        <f t="shared" si="16"/>
        <v>0</v>
      </c>
    </row>
    <row r="148" spans="1:18" ht="12.75">
      <c r="A148" s="45"/>
      <c r="B148" s="45"/>
      <c r="C148" s="45"/>
      <c r="D148" s="46" t="s">
        <v>79</v>
      </c>
      <c r="E148" s="45"/>
      <c r="F148" s="45"/>
      <c r="G148" s="45"/>
      <c r="H148" s="6" t="s">
        <v>80</v>
      </c>
      <c r="I148" s="66">
        <f>SUM('[1]Önkormányzat'!I51+'[1]Önkormányzat'!I239+'[1]Önkormányzat'!I246)</f>
        <v>600</v>
      </c>
      <c r="J148" s="66">
        <f>SUM('[1]Önkormányzat'!L51+'[1]Önkormányzat'!L239+'[1]Önkormányzat'!L246)</f>
        <v>0</v>
      </c>
      <c r="K148" s="105">
        <f t="shared" si="15"/>
        <v>600</v>
      </c>
      <c r="L148" s="66"/>
      <c r="M148" s="66">
        <f>SUM(K148:L148)</f>
        <v>600</v>
      </c>
      <c r="N148" s="108"/>
      <c r="O148" s="45"/>
      <c r="P148" s="96"/>
      <c r="Q148" s="45"/>
      <c r="R148" s="66">
        <f t="shared" si="16"/>
        <v>0</v>
      </c>
    </row>
    <row r="149" spans="1:18" ht="12.75">
      <c r="A149" s="45"/>
      <c r="B149" s="45"/>
      <c r="C149" s="45"/>
      <c r="D149" s="46" t="s">
        <v>81</v>
      </c>
      <c r="E149" s="45"/>
      <c r="F149" s="45"/>
      <c r="G149" s="45"/>
      <c r="H149" s="6" t="s">
        <v>82</v>
      </c>
      <c r="I149" s="66">
        <f>SUM('[1]Önkormányzat'!I253)</f>
        <v>630</v>
      </c>
      <c r="J149" s="66">
        <f>SUM('[1]Önkormányzat'!L253)</f>
        <v>0</v>
      </c>
      <c r="K149" s="105">
        <f t="shared" si="15"/>
        <v>630</v>
      </c>
      <c r="L149" s="66"/>
      <c r="M149" s="66">
        <f aca="true" t="shared" si="17" ref="M149:M179">SUM(K149:L149)</f>
        <v>630</v>
      </c>
      <c r="N149" s="108"/>
      <c r="O149" s="45"/>
      <c r="P149" s="96"/>
      <c r="Q149" s="45"/>
      <c r="R149" s="66">
        <f t="shared" si="16"/>
        <v>0</v>
      </c>
    </row>
    <row r="150" spans="1:18" ht="12.75">
      <c r="A150" s="45"/>
      <c r="B150" s="45"/>
      <c r="C150" s="45"/>
      <c r="D150" s="46" t="s">
        <v>83</v>
      </c>
      <c r="E150" s="45"/>
      <c r="F150" s="45"/>
      <c r="G150" s="45"/>
      <c r="H150" s="6" t="s">
        <v>131</v>
      </c>
      <c r="I150" s="66">
        <f>I43</f>
        <v>86926</v>
      </c>
      <c r="J150" s="66">
        <f>J43</f>
        <v>0</v>
      </c>
      <c r="K150" s="105">
        <f t="shared" si="15"/>
        <v>86926</v>
      </c>
      <c r="L150" s="66">
        <f>SUM(L43)</f>
        <v>-500</v>
      </c>
      <c r="M150" s="66">
        <f t="shared" si="17"/>
        <v>86426</v>
      </c>
      <c r="N150" s="108"/>
      <c r="O150" s="45"/>
      <c r="P150" s="96"/>
      <c r="Q150" s="45"/>
      <c r="R150" s="66">
        <f t="shared" si="16"/>
        <v>0</v>
      </c>
    </row>
    <row r="151" spans="1:18" ht="12.75">
      <c r="A151" s="45"/>
      <c r="B151" s="45"/>
      <c r="C151" s="45"/>
      <c r="D151" s="43" t="s">
        <v>85</v>
      </c>
      <c r="E151" s="9"/>
      <c r="F151" s="9"/>
      <c r="G151" s="9"/>
      <c r="H151" s="9" t="s">
        <v>86</v>
      </c>
      <c r="I151" s="66"/>
      <c r="J151" s="105"/>
      <c r="K151" s="105">
        <f t="shared" si="15"/>
        <v>0</v>
      </c>
      <c r="L151" s="66"/>
      <c r="M151" s="66">
        <f t="shared" si="17"/>
        <v>0</v>
      </c>
      <c r="N151" s="119">
        <v>3500</v>
      </c>
      <c r="O151" s="120"/>
      <c r="P151" s="96">
        <f t="shared" si="11"/>
        <v>3500</v>
      </c>
      <c r="Q151" s="45"/>
      <c r="R151" s="66">
        <f t="shared" si="16"/>
        <v>3500</v>
      </c>
    </row>
    <row r="152" spans="1:18" ht="12.75">
      <c r="A152" s="45"/>
      <c r="B152" s="45"/>
      <c r="C152" s="45"/>
      <c r="D152" s="43" t="s">
        <v>87</v>
      </c>
      <c r="E152" s="45"/>
      <c r="F152" s="45"/>
      <c r="G152" s="45"/>
      <c r="H152" s="9" t="s">
        <v>88</v>
      </c>
      <c r="I152" s="66">
        <f>SUM('[1]Önkormányzat'!I129+'[1]Önkormányzat'!I197+'[1]Önkormányzat'!I335)</f>
        <v>3500</v>
      </c>
      <c r="J152" s="66">
        <f>SUM('[1]Önkormányzat'!L129+'[1]Önkormányzat'!L197+'[1]Önkormányzat'!L335)</f>
        <v>0</v>
      </c>
      <c r="K152" s="105">
        <f t="shared" si="15"/>
        <v>3500</v>
      </c>
      <c r="L152" s="66"/>
      <c r="M152" s="66">
        <f t="shared" si="17"/>
        <v>3500</v>
      </c>
      <c r="N152" s="108"/>
      <c r="O152" s="45"/>
      <c r="P152" s="96">
        <f t="shared" si="11"/>
        <v>0</v>
      </c>
      <c r="Q152" s="45"/>
      <c r="R152" s="66">
        <f t="shared" si="16"/>
        <v>0</v>
      </c>
    </row>
    <row r="153" spans="1:18" ht="45">
      <c r="A153" s="45"/>
      <c r="B153" s="45"/>
      <c r="C153" s="45"/>
      <c r="D153" s="43" t="s">
        <v>89</v>
      </c>
      <c r="E153" s="45"/>
      <c r="F153" s="45"/>
      <c r="G153" s="65"/>
      <c r="H153" s="107" t="s">
        <v>154</v>
      </c>
      <c r="I153" s="66"/>
      <c r="J153" s="105">
        <f>SUM(Önkormányzat!J52)</f>
        <v>38510</v>
      </c>
      <c r="K153" s="105">
        <f t="shared" si="15"/>
        <v>38510</v>
      </c>
      <c r="L153" s="66"/>
      <c r="M153" s="66">
        <f t="shared" si="17"/>
        <v>38510</v>
      </c>
      <c r="N153" s="108">
        <f>N46</f>
        <v>0</v>
      </c>
      <c r="O153" s="66">
        <f>SUM(Önkormányzat!O52)</f>
        <v>38510</v>
      </c>
      <c r="P153" s="96">
        <f t="shared" si="11"/>
        <v>38510</v>
      </c>
      <c r="Q153" s="45"/>
      <c r="R153" s="66">
        <f t="shared" si="16"/>
        <v>38510</v>
      </c>
    </row>
    <row r="154" spans="1:18" ht="12.75">
      <c r="A154" s="45"/>
      <c r="B154" s="45"/>
      <c r="C154" s="9" t="s">
        <v>91</v>
      </c>
      <c r="D154" s="46"/>
      <c r="E154" s="45"/>
      <c r="F154" s="45"/>
      <c r="G154" s="174" t="s">
        <v>92</v>
      </c>
      <c r="H154" s="174"/>
      <c r="I154" s="66"/>
      <c r="J154" s="105"/>
      <c r="K154" s="105">
        <f t="shared" si="15"/>
        <v>0</v>
      </c>
      <c r="L154" s="66"/>
      <c r="M154" s="66">
        <f t="shared" si="17"/>
        <v>0</v>
      </c>
      <c r="N154" s="108"/>
      <c r="O154" s="45"/>
      <c r="P154" s="96">
        <f t="shared" si="11"/>
        <v>0</v>
      </c>
      <c r="Q154" s="45"/>
      <c r="R154" s="66">
        <f t="shared" si="16"/>
        <v>0</v>
      </c>
    </row>
    <row r="155" spans="1:18" ht="12.75">
      <c r="A155" s="45"/>
      <c r="B155" s="45"/>
      <c r="C155" s="45"/>
      <c r="D155" s="43" t="s">
        <v>93</v>
      </c>
      <c r="E155" s="9"/>
      <c r="F155" s="9"/>
      <c r="G155" s="9"/>
      <c r="H155" s="9" t="s">
        <v>94</v>
      </c>
      <c r="I155" s="66"/>
      <c r="J155" s="105"/>
      <c r="K155" s="105">
        <f t="shared" si="15"/>
        <v>0</v>
      </c>
      <c r="L155" s="66"/>
      <c r="M155" s="66">
        <f t="shared" si="17"/>
        <v>0</v>
      </c>
      <c r="N155" s="108"/>
      <c r="O155" s="45"/>
      <c r="P155" s="96"/>
      <c r="Q155" s="45"/>
      <c r="R155" s="66">
        <f t="shared" si="16"/>
        <v>0</v>
      </c>
    </row>
    <row r="156" spans="1:18" ht="12.75">
      <c r="A156" s="45"/>
      <c r="B156" s="45"/>
      <c r="C156" s="45"/>
      <c r="D156" s="46" t="s">
        <v>19</v>
      </c>
      <c r="E156" s="45"/>
      <c r="F156" s="45"/>
      <c r="G156" s="45"/>
      <c r="H156" s="6" t="s">
        <v>95</v>
      </c>
      <c r="I156" s="96"/>
      <c r="J156" s="66"/>
      <c r="K156" s="105">
        <f t="shared" si="15"/>
        <v>0</v>
      </c>
      <c r="L156" s="66"/>
      <c r="M156" s="66">
        <f t="shared" si="17"/>
        <v>0</v>
      </c>
      <c r="N156" s="119">
        <f>N49</f>
        <v>3635</v>
      </c>
      <c r="O156" s="121">
        <f>O49</f>
        <v>0</v>
      </c>
      <c r="P156" s="96">
        <f t="shared" si="11"/>
        <v>3635</v>
      </c>
      <c r="Q156" s="45"/>
      <c r="R156" s="66">
        <f t="shared" si="16"/>
        <v>3635</v>
      </c>
    </row>
    <row r="157" spans="1:18" ht="12.75">
      <c r="A157" s="45"/>
      <c r="B157" s="45"/>
      <c r="C157" s="45"/>
      <c r="D157" s="46" t="s">
        <v>21</v>
      </c>
      <c r="E157" s="45"/>
      <c r="F157" s="45"/>
      <c r="G157" s="45"/>
      <c r="H157" s="6" t="s">
        <v>96</v>
      </c>
      <c r="I157" s="96"/>
      <c r="J157" s="66"/>
      <c r="K157" s="105">
        <f t="shared" si="15"/>
        <v>0</v>
      </c>
      <c r="L157" s="66"/>
      <c r="M157" s="66">
        <f t="shared" si="17"/>
        <v>0</v>
      </c>
      <c r="N157" s="119">
        <f>SUM('[1]Önkormányzat'!L303+'[1]Önkormányzat'!L317+'[1]Önkormányzat'!L279)</f>
        <v>114961</v>
      </c>
      <c r="O157" s="121">
        <f>SUM('[1]Önkormányzat'!M303+'[1]Önkormányzat'!M317+'[1]Önkormányzat'!M279)</f>
        <v>0</v>
      </c>
      <c r="P157" s="96">
        <f t="shared" si="11"/>
        <v>114961</v>
      </c>
      <c r="Q157" s="45"/>
      <c r="R157" s="66">
        <f t="shared" si="16"/>
        <v>114961</v>
      </c>
    </row>
    <row r="158" spans="1:18" ht="12.75">
      <c r="A158" s="45"/>
      <c r="B158" s="45"/>
      <c r="C158" s="45"/>
      <c r="D158" s="46" t="s">
        <v>97</v>
      </c>
      <c r="E158" s="45"/>
      <c r="F158" s="45"/>
      <c r="G158" s="45"/>
      <c r="H158" s="6" t="s">
        <v>98</v>
      </c>
      <c r="I158" s="96"/>
      <c r="J158" s="66"/>
      <c r="K158" s="105">
        <f t="shared" si="15"/>
        <v>0</v>
      </c>
      <c r="L158" s="66"/>
      <c r="M158" s="66">
        <f t="shared" si="17"/>
        <v>0</v>
      </c>
      <c r="N158" s="119">
        <f aca="true" t="shared" si="18" ref="N158:O162">N51</f>
        <v>6000</v>
      </c>
      <c r="O158" s="121">
        <f t="shared" si="18"/>
        <v>0</v>
      </c>
      <c r="P158" s="96">
        <f t="shared" si="11"/>
        <v>6000</v>
      </c>
      <c r="Q158" s="45"/>
      <c r="R158" s="66">
        <f t="shared" si="16"/>
        <v>6000</v>
      </c>
    </row>
    <row r="159" spans="1:18" ht="12.75">
      <c r="A159" s="45"/>
      <c r="B159" s="45"/>
      <c r="C159" s="45"/>
      <c r="D159" s="46" t="s">
        <v>99</v>
      </c>
      <c r="E159" s="45"/>
      <c r="F159" s="45"/>
      <c r="G159" s="45"/>
      <c r="H159" s="6" t="s">
        <v>100</v>
      </c>
      <c r="I159" s="96"/>
      <c r="J159" s="66"/>
      <c r="K159" s="105">
        <f t="shared" si="15"/>
        <v>0</v>
      </c>
      <c r="L159" s="66"/>
      <c r="M159" s="66">
        <f t="shared" si="17"/>
        <v>0</v>
      </c>
      <c r="N159" s="108">
        <f t="shared" si="18"/>
        <v>0</v>
      </c>
      <c r="O159" s="96">
        <f t="shared" si="18"/>
        <v>0</v>
      </c>
      <c r="P159" s="96">
        <f t="shared" si="11"/>
        <v>0</v>
      </c>
      <c r="Q159" s="45"/>
      <c r="R159" s="66">
        <f t="shared" si="16"/>
        <v>0</v>
      </c>
    </row>
    <row r="160" spans="1:18" ht="12.75">
      <c r="A160" s="45"/>
      <c r="B160" s="45"/>
      <c r="C160" s="45"/>
      <c r="D160" s="49" t="s">
        <v>101</v>
      </c>
      <c r="E160" s="6"/>
      <c r="F160" s="6"/>
      <c r="G160" s="6"/>
      <c r="H160" s="6" t="s">
        <v>102</v>
      </c>
      <c r="I160" s="96"/>
      <c r="J160" s="66"/>
      <c r="K160" s="105">
        <f t="shared" si="15"/>
        <v>0</v>
      </c>
      <c r="L160" s="66"/>
      <c r="M160" s="66">
        <f t="shared" si="17"/>
        <v>0</v>
      </c>
      <c r="N160" s="108">
        <f t="shared" si="18"/>
        <v>15</v>
      </c>
      <c r="O160" s="96">
        <f t="shared" si="18"/>
        <v>0</v>
      </c>
      <c r="P160" s="96">
        <f t="shared" si="11"/>
        <v>15</v>
      </c>
      <c r="Q160" s="45"/>
      <c r="R160" s="66">
        <f t="shared" si="16"/>
        <v>15</v>
      </c>
    </row>
    <row r="161" spans="1:18" ht="12.75">
      <c r="A161" s="45"/>
      <c r="B161" s="45"/>
      <c r="C161" s="45"/>
      <c r="D161" s="46" t="s">
        <v>103</v>
      </c>
      <c r="E161" s="45"/>
      <c r="F161" s="45"/>
      <c r="G161" s="45"/>
      <c r="H161" s="55" t="s">
        <v>104</v>
      </c>
      <c r="I161" s="96"/>
      <c r="J161" s="66"/>
      <c r="K161" s="105">
        <f t="shared" si="15"/>
        <v>0</v>
      </c>
      <c r="L161" s="66"/>
      <c r="M161" s="66">
        <f t="shared" si="17"/>
        <v>0</v>
      </c>
      <c r="N161" s="108">
        <f t="shared" si="18"/>
        <v>0</v>
      </c>
      <c r="O161" s="96">
        <f t="shared" si="18"/>
        <v>0</v>
      </c>
      <c r="P161" s="96">
        <f t="shared" si="11"/>
        <v>0</v>
      </c>
      <c r="Q161" s="45"/>
      <c r="R161" s="66">
        <f t="shared" si="16"/>
        <v>0</v>
      </c>
    </row>
    <row r="162" spans="1:18" ht="12.75">
      <c r="A162" s="45"/>
      <c r="B162" s="45"/>
      <c r="C162" s="45"/>
      <c r="D162" s="46" t="s">
        <v>105</v>
      </c>
      <c r="E162" s="45"/>
      <c r="F162" s="45"/>
      <c r="G162" s="45"/>
      <c r="H162" s="55" t="s">
        <v>106</v>
      </c>
      <c r="I162" s="96"/>
      <c r="J162" s="66"/>
      <c r="K162" s="105">
        <f t="shared" si="15"/>
        <v>0</v>
      </c>
      <c r="L162" s="66"/>
      <c r="M162" s="66">
        <f t="shared" si="17"/>
        <v>0</v>
      </c>
      <c r="N162" s="108">
        <f t="shared" si="18"/>
        <v>0</v>
      </c>
      <c r="O162" s="96">
        <f t="shared" si="18"/>
        <v>0</v>
      </c>
      <c r="P162" s="96">
        <f t="shared" si="11"/>
        <v>0</v>
      </c>
      <c r="Q162" s="45"/>
      <c r="R162" s="66">
        <f t="shared" si="16"/>
        <v>0</v>
      </c>
    </row>
    <row r="163" spans="1:18" ht="12.75">
      <c r="A163" s="45"/>
      <c r="B163" s="45"/>
      <c r="C163" s="45"/>
      <c r="D163" s="43" t="s">
        <v>23</v>
      </c>
      <c r="E163" s="9"/>
      <c r="F163" s="9"/>
      <c r="G163" s="9"/>
      <c r="H163" s="9" t="s">
        <v>107</v>
      </c>
      <c r="I163" s="96"/>
      <c r="J163" s="66"/>
      <c r="K163" s="105">
        <f t="shared" si="15"/>
        <v>0</v>
      </c>
      <c r="L163" s="66"/>
      <c r="M163" s="66">
        <f t="shared" si="17"/>
        <v>0</v>
      </c>
      <c r="N163" s="108"/>
      <c r="O163" s="45"/>
      <c r="P163" s="96"/>
      <c r="Q163" s="45"/>
      <c r="R163" s="66">
        <f t="shared" si="16"/>
        <v>0</v>
      </c>
    </row>
    <row r="164" spans="1:18" ht="12.75">
      <c r="A164" s="45"/>
      <c r="B164" s="45"/>
      <c r="C164" s="45"/>
      <c r="D164" s="49" t="s">
        <v>25</v>
      </c>
      <c r="E164" s="6"/>
      <c r="F164" s="6"/>
      <c r="G164" s="6"/>
      <c r="H164" s="6" t="s">
        <v>108</v>
      </c>
      <c r="I164" s="66">
        <f>SUM('[1]Önkormányzat'!I306+'[1]Önkormányzat'!I319)</f>
        <v>112860</v>
      </c>
      <c r="J164" s="66">
        <f>SUM('[1]Önkormányzat'!L306+'[1]Önkormányzat'!L319)</f>
        <v>0</v>
      </c>
      <c r="K164" s="105">
        <f t="shared" si="15"/>
        <v>112860</v>
      </c>
      <c r="L164" s="66"/>
      <c r="M164" s="66">
        <f t="shared" si="17"/>
        <v>112860</v>
      </c>
      <c r="N164" s="108"/>
      <c r="O164" s="45"/>
      <c r="P164" s="96"/>
      <c r="Q164" s="45"/>
      <c r="R164" s="66">
        <f t="shared" si="16"/>
        <v>0</v>
      </c>
    </row>
    <row r="165" spans="1:18" ht="12.75">
      <c r="A165" s="45"/>
      <c r="B165" s="45"/>
      <c r="C165" s="45"/>
      <c r="D165" s="49" t="s">
        <v>27</v>
      </c>
      <c r="E165" s="6"/>
      <c r="F165" s="6"/>
      <c r="G165" s="6"/>
      <c r="H165" s="6" t="s">
        <v>109</v>
      </c>
      <c r="I165" s="66">
        <f>SUM('[1]Önkormányzat'!I97+'[1]Önkormányzat'!I281)</f>
        <v>690</v>
      </c>
      <c r="J165" s="66">
        <f>SUM('[1]Önkormányzat'!L97+'[1]Önkormányzat'!L281)</f>
        <v>0</v>
      </c>
      <c r="K165" s="105">
        <f t="shared" si="15"/>
        <v>690</v>
      </c>
      <c r="L165" s="66"/>
      <c r="M165" s="66">
        <f t="shared" si="17"/>
        <v>690</v>
      </c>
      <c r="N165" s="108"/>
      <c r="O165" s="45"/>
      <c r="P165" s="96"/>
      <c r="Q165" s="45"/>
      <c r="R165" s="66">
        <f t="shared" si="16"/>
        <v>0</v>
      </c>
    </row>
    <row r="166" spans="1:18" ht="12.75">
      <c r="A166" s="45"/>
      <c r="B166" s="45"/>
      <c r="C166" s="45"/>
      <c r="D166" s="49" t="s">
        <v>29</v>
      </c>
      <c r="E166" s="6"/>
      <c r="F166" s="6"/>
      <c r="G166" s="6"/>
      <c r="H166" s="6" t="s">
        <v>132</v>
      </c>
      <c r="I166" s="66">
        <f>I59</f>
        <v>0</v>
      </c>
      <c r="J166" s="66">
        <f>J59</f>
        <v>0</v>
      </c>
      <c r="K166" s="105">
        <f t="shared" si="15"/>
        <v>0</v>
      </c>
      <c r="L166" s="66"/>
      <c r="M166" s="66">
        <f t="shared" si="17"/>
        <v>0</v>
      </c>
      <c r="N166" s="108"/>
      <c r="O166" s="45"/>
      <c r="P166" s="96"/>
      <c r="Q166" s="45"/>
      <c r="R166" s="66">
        <f t="shared" si="16"/>
        <v>0</v>
      </c>
    </row>
    <row r="167" spans="1:18" ht="12.75">
      <c r="A167" s="45"/>
      <c r="B167" s="45"/>
      <c r="C167" s="45"/>
      <c r="D167" s="49"/>
      <c r="E167" s="6"/>
      <c r="F167" s="6"/>
      <c r="G167" s="6"/>
      <c r="H167" s="6"/>
      <c r="I167" s="66"/>
      <c r="J167" s="105"/>
      <c r="K167" s="105">
        <f t="shared" si="15"/>
        <v>0</v>
      </c>
      <c r="L167" s="66"/>
      <c r="M167" s="66">
        <f t="shared" si="17"/>
        <v>0</v>
      </c>
      <c r="N167" s="108"/>
      <c r="O167" s="45"/>
      <c r="P167" s="96"/>
      <c r="Q167" s="45"/>
      <c r="R167" s="66">
        <f t="shared" si="16"/>
        <v>0</v>
      </c>
    </row>
    <row r="168" spans="1:18" ht="12.75">
      <c r="A168" s="45"/>
      <c r="B168" s="45"/>
      <c r="C168" s="45"/>
      <c r="D168" s="43" t="s">
        <v>43</v>
      </c>
      <c r="E168" s="9"/>
      <c r="F168" s="9"/>
      <c r="G168" s="9"/>
      <c r="H168" s="9" t="s">
        <v>112</v>
      </c>
      <c r="I168" s="66"/>
      <c r="J168" s="105"/>
      <c r="K168" s="105">
        <f t="shared" si="15"/>
        <v>0</v>
      </c>
      <c r="L168" s="66"/>
      <c r="M168" s="66">
        <f t="shared" si="17"/>
        <v>0</v>
      </c>
      <c r="N168" s="108"/>
      <c r="O168" s="45"/>
      <c r="P168" s="96"/>
      <c r="Q168" s="45"/>
      <c r="R168" s="66">
        <f t="shared" si="16"/>
        <v>0</v>
      </c>
    </row>
    <row r="169" spans="1:18" ht="12.75">
      <c r="A169" s="45"/>
      <c r="B169" s="45"/>
      <c r="C169" s="45"/>
      <c r="D169" s="49" t="s">
        <v>45</v>
      </c>
      <c r="E169" s="6"/>
      <c r="F169" s="6"/>
      <c r="G169" s="6"/>
      <c r="H169" s="6" t="s">
        <v>113</v>
      </c>
      <c r="I169" s="66"/>
      <c r="J169" s="105"/>
      <c r="K169" s="105">
        <f t="shared" si="15"/>
        <v>0</v>
      </c>
      <c r="L169" s="66"/>
      <c r="M169" s="66">
        <f t="shared" si="17"/>
        <v>0</v>
      </c>
      <c r="N169" s="108">
        <f>N62</f>
        <v>59594</v>
      </c>
      <c r="O169" s="118">
        <f>O62</f>
        <v>0</v>
      </c>
      <c r="P169" s="96">
        <f t="shared" si="11"/>
        <v>59594</v>
      </c>
      <c r="Q169" s="45"/>
      <c r="R169" s="66">
        <f t="shared" si="16"/>
        <v>59594</v>
      </c>
    </row>
    <row r="170" spans="1:18" ht="12.75">
      <c r="A170" s="45"/>
      <c r="B170" s="45"/>
      <c r="C170" s="45"/>
      <c r="D170" s="49" t="s">
        <v>47</v>
      </c>
      <c r="E170" s="6"/>
      <c r="F170" s="6"/>
      <c r="G170" s="6"/>
      <c r="H170" s="6" t="s">
        <v>114</v>
      </c>
      <c r="I170" s="66"/>
      <c r="J170" s="105"/>
      <c r="K170" s="105">
        <f t="shared" si="15"/>
        <v>0</v>
      </c>
      <c r="L170" s="66"/>
      <c r="M170" s="66">
        <f t="shared" si="17"/>
        <v>0</v>
      </c>
      <c r="N170" s="108">
        <f>N63</f>
        <v>0</v>
      </c>
      <c r="O170" s="118">
        <f>O63</f>
        <v>0</v>
      </c>
      <c r="P170" s="96">
        <f t="shared" si="11"/>
        <v>0</v>
      </c>
      <c r="Q170" s="45"/>
      <c r="R170" s="66">
        <f t="shared" si="16"/>
        <v>0</v>
      </c>
    </row>
    <row r="171" spans="1:18" ht="12.75">
      <c r="A171" s="45"/>
      <c r="B171" s="45"/>
      <c r="C171" s="45"/>
      <c r="D171" s="49"/>
      <c r="E171" s="6"/>
      <c r="F171" s="6"/>
      <c r="G171" s="6"/>
      <c r="H171" s="6"/>
      <c r="I171" s="66"/>
      <c r="J171" s="105"/>
      <c r="K171" s="105">
        <f t="shared" si="15"/>
        <v>0</v>
      </c>
      <c r="L171" s="66"/>
      <c r="M171" s="66">
        <f t="shared" si="17"/>
        <v>0</v>
      </c>
      <c r="N171" s="108"/>
      <c r="O171" s="45"/>
      <c r="P171" s="96"/>
      <c r="Q171" s="45"/>
      <c r="R171" s="66">
        <f t="shared" si="16"/>
        <v>0</v>
      </c>
    </row>
    <row r="172" spans="1:18" ht="12.75">
      <c r="A172" s="45"/>
      <c r="B172" s="45"/>
      <c r="C172" s="45"/>
      <c r="D172" s="43" t="s">
        <v>57</v>
      </c>
      <c r="E172" s="9"/>
      <c r="F172" s="9"/>
      <c r="G172" s="9"/>
      <c r="H172" s="9" t="s">
        <v>115</v>
      </c>
      <c r="I172" s="66"/>
      <c r="J172" s="105"/>
      <c r="K172" s="105">
        <f t="shared" si="15"/>
        <v>0</v>
      </c>
      <c r="L172" s="66"/>
      <c r="M172" s="66">
        <f t="shared" si="17"/>
        <v>0</v>
      </c>
      <c r="N172" s="108"/>
      <c r="O172" s="45"/>
      <c r="P172" s="96"/>
      <c r="Q172" s="45"/>
      <c r="R172" s="66">
        <f t="shared" si="16"/>
        <v>0</v>
      </c>
    </row>
    <row r="173" spans="1:18" ht="12.75">
      <c r="A173" s="45"/>
      <c r="B173" s="45"/>
      <c r="C173" s="45"/>
      <c r="D173" s="49" t="s">
        <v>59</v>
      </c>
      <c r="E173" s="6"/>
      <c r="F173" s="6"/>
      <c r="G173" s="6"/>
      <c r="H173" s="6" t="s">
        <v>113</v>
      </c>
      <c r="I173" s="66">
        <f>I66</f>
        <v>59594</v>
      </c>
      <c r="J173" s="66">
        <f>J66</f>
        <v>0</v>
      </c>
      <c r="K173" s="105">
        <f t="shared" si="15"/>
        <v>59594</v>
      </c>
      <c r="L173" s="66"/>
      <c r="M173" s="66">
        <f t="shared" si="17"/>
        <v>59594</v>
      </c>
      <c r="N173" s="108"/>
      <c r="O173" s="45"/>
      <c r="P173" s="96"/>
      <c r="Q173" s="45"/>
      <c r="R173" s="66">
        <f t="shared" si="16"/>
        <v>0</v>
      </c>
    </row>
    <row r="174" spans="1:18" ht="12.75">
      <c r="A174" s="45"/>
      <c r="B174" s="45"/>
      <c r="C174" s="45"/>
      <c r="D174" s="49" t="s">
        <v>61</v>
      </c>
      <c r="E174" s="6"/>
      <c r="F174" s="6"/>
      <c r="G174" s="6"/>
      <c r="H174" s="6" t="s">
        <v>114</v>
      </c>
      <c r="I174" s="66">
        <f>I67</f>
        <v>0</v>
      </c>
      <c r="J174" s="66">
        <f>J67</f>
        <v>0</v>
      </c>
      <c r="K174" s="105">
        <f t="shared" si="15"/>
        <v>0</v>
      </c>
      <c r="L174" s="66"/>
      <c r="M174" s="66">
        <f t="shared" si="17"/>
        <v>0</v>
      </c>
      <c r="N174" s="108"/>
      <c r="O174" s="45"/>
      <c r="P174" s="96"/>
      <c r="Q174" s="45"/>
      <c r="R174" s="66">
        <f t="shared" si="16"/>
        <v>0</v>
      </c>
    </row>
    <row r="175" spans="1:18" ht="12.75">
      <c r="A175" s="45"/>
      <c r="B175" s="45"/>
      <c r="C175" s="45"/>
      <c r="D175" s="43" t="s">
        <v>69</v>
      </c>
      <c r="E175" s="9"/>
      <c r="F175" s="9"/>
      <c r="G175" s="9"/>
      <c r="H175" s="9" t="s">
        <v>116</v>
      </c>
      <c r="I175" s="66"/>
      <c r="J175" s="105"/>
      <c r="K175" s="105"/>
      <c r="L175" s="66"/>
      <c r="M175" s="66">
        <f t="shared" si="17"/>
        <v>0</v>
      </c>
      <c r="N175" s="108"/>
      <c r="O175" s="45"/>
      <c r="P175" s="96"/>
      <c r="Q175" s="45"/>
      <c r="R175" s="66">
        <f t="shared" si="16"/>
        <v>0</v>
      </c>
    </row>
    <row r="176" spans="1:18" ht="12.75">
      <c r="A176" s="45"/>
      <c r="B176" s="45"/>
      <c r="C176" s="45"/>
      <c r="D176" s="49" t="s">
        <v>71</v>
      </c>
      <c r="E176" s="6"/>
      <c r="F176" s="6"/>
      <c r="G176" s="6"/>
      <c r="H176" s="6" t="s">
        <v>117</v>
      </c>
      <c r="I176" s="66">
        <f>I69</f>
        <v>0</v>
      </c>
      <c r="J176" s="66">
        <f>J69</f>
        <v>0</v>
      </c>
      <c r="K176" s="105">
        <f t="shared" si="15"/>
        <v>0</v>
      </c>
      <c r="L176" s="66"/>
      <c r="M176" s="66">
        <f t="shared" si="17"/>
        <v>0</v>
      </c>
      <c r="N176" s="108"/>
      <c r="O176" s="45"/>
      <c r="P176" s="96"/>
      <c r="Q176" s="45"/>
      <c r="R176" s="66">
        <f t="shared" si="16"/>
        <v>0</v>
      </c>
    </row>
    <row r="177" spans="1:18" ht="12.75">
      <c r="A177" s="45"/>
      <c r="B177" s="45"/>
      <c r="C177" s="45"/>
      <c r="D177" s="49"/>
      <c r="E177" s="6"/>
      <c r="F177" s="6"/>
      <c r="G177" s="6"/>
      <c r="H177" s="6"/>
      <c r="I177" s="66"/>
      <c r="J177" s="105"/>
      <c r="K177" s="105">
        <f t="shared" si="15"/>
        <v>0</v>
      </c>
      <c r="L177" s="66"/>
      <c r="M177" s="66">
        <f t="shared" si="17"/>
        <v>0</v>
      </c>
      <c r="N177" s="108"/>
      <c r="O177" s="45"/>
      <c r="P177" s="96"/>
      <c r="Q177" s="45"/>
      <c r="R177" s="66">
        <f t="shared" si="16"/>
        <v>0</v>
      </c>
    </row>
    <row r="178" spans="1:18" ht="12.75">
      <c r="A178" s="45"/>
      <c r="B178" s="45"/>
      <c r="C178" s="45"/>
      <c r="D178" s="46"/>
      <c r="E178" s="45"/>
      <c r="F178" s="45"/>
      <c r="G178" s="45"/>
      <c r="H178" s="45"/>
      <c r="I178" s="66"/>
      <c r="J178" s="105"/>
      <c r="K178" s="105">
        <f t="shared" si="15"/>
        <v>0</v>
      </c>
      <c r="L178" s="66"/>
      <c r="M178" s="66">
        <f t="shared" si="17"/>
        <v>0</v>
      </c>
      <c r="N178" s="108"/>
      <c r="O178" s="45"/>
      <c r="P178" s="96"/>
      <c r="Q178" s="45"/>
      <c r="R178" s="66">
        <f t="shared" si="16"/>
        <v>0</v>
      </c>
    </row>
    <row r="179" spans="1:18" ht="12.75">
      <c r="A179" s="9"/>
      <c r="B179" s="9"/>
      <c r="C179" s="9"/>
      <c r="D179" s="43"/>
      <c r="E179" s="167" t="s">
        <v>133</v>
      </c>
      <c r="F179" s="168"/>
      <c r="G179" s="168"/>
      <c r="H179" s="169"/>
      <c r="I179" s="125">
        <f>SUM(I71+I89+I110)</f>
        <v>363392</v>
      </c>
      <c r="J179" s="125">
        <f>SUM(J71+J89+J110+J153)</f>
        <v>38785</v>
      </c>
      <c r="K179" s="126">
        <f t="shared" si="15"/>
        <v>402177</v>
      </c>
      <c r="L179" s="126">
        <f>SUM(L137:L178)</f>
        <v>0</v>
      </c>
      <c r="M179" s="126">
        <f t="shared" si="17"/>
        <v>402177</v>
      </c>
      <c r="N179" s="127"/>
      <c r="O179" s="128"/>
      <c r="P179" s="129"/>
      <c r="Q179" s="45"/>
      <c r="R179" s="66">
        <f t="shared" si="16"/>
        <v>0</v>
      </c>
    </row>
    <row r="180" spans="1:18" ht="12.75">
      <c r="A180" s="9"/>
      <c r="B180" s="9"/>
      <c r="C180" s="9"/>
      <c r="D180" s="43"/>
      <c r="E180" s="167" t="s">
        <v>134</v>
      </c>
      <c r="F180" s="168"/>
      <c r="G180" s="168"/>
      <c r="H180" s="169"/>
      <c r="I180" s="125"/>
      <c r="J180" s="130"/>
      <c r="K180" s="126"/>
      <c r="L180" s="131"/>
      <c r="M180" s="131"/>
      <c r="N180" s="127">
        <f>SUM(N117+N118+N120+N121+N122+N123+N124+N125+N126+N127+N128+N130+N131+N132+N133+N134+N135+N143+N144+N145+N146+N151+N153+N156+N157+N158+N159+N160+N161+N162+N169+N170)</f>
        <v>363392</v>
      </c>
      <c r="O180" s="132">
        <f>SUM(O89+O110+O71)</f>
        <v>38785</v>
      </c>
      <c r="P180" s="129">
        <f t="shared" si="11"/>
        <v>402177</v>
      </c>
      <c r="Q180" s="129">
        <f>SUM(Q117:Q179)</f>
        <v>0</v>
      </c>
      <c r="R180" s="131">
        <f>SUM(P180:Q180)</f>
        <v>402177</v>
      </c>
    </row>
    <row r="181" spans="1:18" ht="12.75">
      <c r="A181" s="9"/>
      <c r="B181" s="9"/>
      <c r="C181" s="9"/>
      <c r="D181" s="43"/>
      <c r="E181" s="167" t="s">
        <v>135</v>
      </c>
      <c r="F181" s="168"/>
      <c r="G181" s="168"/>
      <c r="H181" s="169"/>
      <c r="I181" s="125">
        <f>SUM(I89+I110)</f>
        <v>57610</v>
      </c>
      <c r="J181" s="125">
        <f>SUM(J89+J110)</f>
        <v>275</v>
      </c>
      <c r="K181" s="126">
        <f t="shared" si="15"/>
        <v>57885</v>
      </c>
      <c r="L181" s="126">
        <f>SUM(L110+L89)</f>
        <v>0</v>
      </c>
      <c r="M181" s="126">
        <f>SUM(K181:L181)</f>
        <v>57885</v>
      </c>
      <c r="N181" s="127">
        <f>SUM(N89+N110)</f>
        <v>57610</v>
      </c>
      <c r="O181" s="132">
        <f>SUM(O89+O110)</f>
        <v>275</v>
      </c>
      <c r="P181" s="129">
        <f t="shared" si="11"/>
        <v>57885</v>
      </c>
      <c r="Q181" s="129">
        <f>SUM(Q110+Q89)</f>
        <v>0</v>
      </c>
      <c r="R181" s="131">
        <f>SUM(P181:Q181)</f>
        <v>57885</v>
      </c>
    </row>
    <row r="182" spans="1:18" ht="12.75">
      <c r="A182" s="9"/>
      <c r="B182" s="9"/>
      <c r="C182" s="9"/>
      <c r="D182" s="43"/>
      <c r="E182" s="167" t="s">
        <v>136</v>
      </c>
      <c r="F182" s="168"/>
      <c r="G182" s="168"/>
      <c r="H182" s="169"/>
      <c r="I182" s="125">
        <f>I179-I181</f>
        <v>305782</v>
      </c>
      <c r="J182" s="125">
        <f>J179-J181</f>
        <v>38510</v>
      </c>
      <c r="K182" s="126">
        <f t="shared" si="15"/>
        <v>344292</v>
      </c>
      <c r="L182" s="126">
        <f>SUM(L71)</f>
        <v>0</v>
      </c>
      <c r="M182" s="126">
        <f>SUM(K182:L182)</f>
        <v>344292</v>
      </c>
      <c r="N182" s="127"/>
      <c r="O182" s="128"/>
      <c r="P182" s="121"/>
      <c r="Q182" s="45"/>
      <c r="R182" s="45"/>
    </row>
    <row r="183" spans="1:18" ht="12.75">
      <c r="A183" s="9"/>
      <c r="B183" s="9"/>
      <c r="C183" s="9"/>
      <c r="D183" s="43"/>
      <c r="E183" s="167" t="s">
        <v>137</v>
      </c>
      <c r="F183" s="168"/>
      <c r="G183" s="168"/>
      <c r="H183" s="169"/>
      <c r="I183" s="125"/>
      <c r="J183" s="130"/>
      <c r="K183" s="126"/>
      <c r="L183" s="131"/>
      <c r="M183" s="131"/>
      <c r="N183" s="127">
        <f>N180-N181</f>
        <v>305782</v>
      </c>
      <c r="O183" s="132">
        <f>O180-O181</f>
        <v>38510</v>
      </c>
      <c r="P183" s="129">
        <f>SUM(N183:O183)</f>
        <v>344292</v>
      </c>
      <c r="Q183" s="129">
        <f>SUM(Q71)</f>
        <v>0</v>
      </c>
      <c r="R183" s="131">
        <f>SUM(P183:Q183)</f>
        <v>344292</v>
      </c>
    </row>
    <row r="184" spans="1:18" ht="12.75">
      <c r="A184" s="9"/>
      <c r="B184" s="9"/>
      <c r="C184" s="9"/>
      <c r="D184" s="43"/>
      <c r="E184" s="167" t="s">
        <v>138</v>
      </c>
      <c r="F184" s="168"/>
      <c r="G184" s="168"/>
      <c r="H184" s="169"/>
      <c r="I184" s="133"/>
      <c r="J184" s="134"/>
      <c r="K184" s="126"/>
      <c r="L184" s="131"/>
      <c r="M184" s="131"/>
      <c r="N184" s="135"/>
      <c r="O184" s="128"/>
      <c r="P184" s="121"/>
      <c r="Q184" s="45"/>
      <c r="R184" s="45"/>
    </row>
    <row r="185" spans="1:18" ht="12.75">
      <c r="A185" s="9"/>
      <c r="B185" s="9"/>
      <c r="C185" s="9"/>
      <c r="D185" s="43"/>
      <c r="E185" s="167" t="s">
        <v>139</v>
      </c>
      <c r="F185" s="168"/>
      <c r="G185" s="168"/>
      <c r="H185" s="169"/>
      <c r="I185" s="125"/>
      <c r="J185" s="130"/>
      <c r="K185" s="126"/>
      <c r="L185" s="131"/>
      <c r="M185" s="131"/>
      <c r="N185" s="127"/>
      <c r="O185" s="128"/>
      <c r="P185" s="121"/>
      <c r="Q185" s="45"/>
      <c r="R185" s="45"/>
    </row>
    <row r="186" spans="1:18" ht="12.75">
      <c r="A186" s="9"/>
      <c r="B186" s="9"/>
      <c r="C186" s="9"/>
      <c r="D186" s="43"/>
      <c r="E186" s="122" t="s">
        <v>140</v>
      </c>
      <c r="F186" s="123"/>
      <c r="G186" s="123"/>
      <c r="H186" s="124"/>
      <c r="I186" s="125">
        <f>SUM(I182)</f>
        <v>305782</v>
      </c>
      <c r="J186" s="125">
        <f>SUM(J182)</f>
        <v>38510</v>
      </c>
      <c r="K186" s="126">
        <f t="shared" si="15"/>
        <v>344292</v>
      </c>
      <c r="L186" s="126">
        <f>SUM(L179:L182)</f>
        <v>0</v>
      </c>
      <c r="M186" s="126">
        <f>SUM(K186:L186)</f>
        <v>344292</v>
      </c>
      <c r="N186" s="136">
        <f>SUM(N183:N185)</f>
        <v>305782</v>
      </c>
      <c r="O186" s="129">
        <f>SUM(O183:O185)</f>
        <v>38510</v>
      </c>
      <c r="P186" s="129">
        <f>SUM(N186:O186)</f>
        <v>344292</v>
      </c>
      <c r="Q186" s="129">
        <f>SUM(Q180:Q183)</f>
        <v>0</v>
      </c>
      <c r="R186" s="131">
        <f>SUM(P186:Q186)</f>
        <v>344292</v>
      </c>
    </row>
    <row r="187" spans="1:18" ht="12.75">
      <c r="A187" s="9"/>
      <c r="B187" s="9"/>
      <c r="C187" s="9"/>
      <c r="D187" s="43"/>
      <c r="E187" s="167" t="s">
        <v>141</v>
      </c>
      <c r="F187" s="168"/>
      <c r="G187" s="168"/>
      <c r="H187" s="169"/>
      <c r="I187" s="137">
        <f>SUM(I72+I90+I111)</f>
        <v>18</v>
      </c>
      <c r="J187" s="138"/>
      <c r="K187" s="126">
        <f t="shared" si="15"/>
        <v>18</v>
      </c>
      <c r="L187" s="131"/>
      <c r="M187" s="131">
        <f>SUM(K187:L187)</f>
        <v>18</v>
      </c>
      <c r="N187" s="139"/>
      <c r="O187" s="128"/>
      <c r="P187" s="140"/>
      <c r="Q187" s="45"/>
      <c r="R187" s="45"/>
    </row>
    <row r="188" spans="1:18" ht="12.75">
      <c r="A188" s="9"/>
      <c r="B188" s="9"/>
      <c r="C188" s="9"/>
      <c r="D188" s="43"/>
      <c r="E188" s="170" t="s">
        <v>142</v>
      </c>
      <c r="F188" s="171"/>
      <c r="G188" s="171"/>
      <c r="H188" s="172"/>
      <c r="I188" s="137">
        <f>SUM(I73)</f>
        <v>21</v>
      </c>
      <c r="J188" s="138"/>
      <c r="K188" s="126">
        <f t="shared" si="15"/>
        <v>21</v>
      </c>
      <c r="L188" s="131"/>
      <c r="M188" s="131">
        <f>SUM(K188:L188)</f>
        <v>21</v>
      </c>
      <c r="N188" s="139"/>
      <c r="O188" s="128"/>
      <c r="P188" s="140"/>
      <c r="Q188" s="45"/>
      <c r="R188" s="45"/>
    </row>
    <row r="197" ht="12.75">
      <c r="J197" s="106" t="s">
        <v>144</v>
      </c>
    </row>
  </sheetData>
  <sheetProtection/>
  <mergeCells count="33"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R5"/>
    <mergeCell ref="E76:N76"/>
    <mergeCell ref="G77:H77"/>
    <mergeCell ref="E7:H7"/>
    <mergeCell ref="F8:H8"/>
    <mergeCell ref="G9:H9"/>
    <mergeCell ref="G47:H47"/>
    <mergeCell ref="E89:H89"/>
    <mergeCell ref="E93:N93"/>
    <mergeCell ref="G94:H94"/>
    <mergeCell ref="E110:H110"/>
    <mergeCell ref="E114:H114"/>
    <mergeCell ref="G115:H115"/>
    <mergeCell ref="G154:H154"/>
    <mergeCell ref="E179:H179"/>
    <mergeCell ref="E180:H180"/>
    <mergeCell ref="E181:H181"/>
    <mergeCell ref="E182:H182"/>
    <mergeCell ref="E183:H183"/>
    <mergeCell ref="E184:H184"/>
    <mergeCell ref="E185:H185"/>
    <mergeCell ref="E187:H187"/>
    <mergeCell ref="E188:H1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1"/>
  <sheetViews>
    <sheetView zoomScalePageLayoutView="0" workbookViewId="0" topLeftCell="A88">
      <selection activeCell="H140" sqref="H140"/>
    </sheetView>
  </sheetViews>
  <sheetFormatPr defaultColWidth="9.140625" defaultRowHeight="12.75"/>
  <cols>
    <col min="1" max="3" width="3.57421875" style="41" customWidth="1"/>
    <col min="4" max="4" width="3.57421875" style="42" customWidth="1"/>
    <col min="5" max="6" width="5.7109375" style="41" hidden="1" customWidth="1"/>
    <col min="7" max="7" width="5.7109375" style="41" customWidth="1"/>
    <col min="8" max="8" width="30.00390625" style="41" customWidth="1"/>
    <col min="9" max="9" width="10.7109375" style="106" customWidth="1"/>
    <col min="10" max="10" width="10.140625" style="106" hidden="1" customWidth="1"/>
    <col min="11" max="11" width="10.28125" style="106" customWidth="1"/>
    <col min="12" max="12" width="9.28125" style="106" customWidth="1"/>
    <col min="13" max="13" width="9.7109375" style="106" customWidth="1"/>
    <col min="14" max="14" width="9.140625" style="106" customWidth="1"/>
    <col min="15" max="15" width="0" style="41" hidden="1" customWidth="1"/>
    <col min="16" max="18" width="9.140625" style="41" customWidth="1"/>
  </cols>
  <sheetData>
    <row r="1" spans="1:14" ht="12.75">
      <c r="A1" s="39" t="s">
        <v>0</v>
      </c>
      <c r="B1" s="39"/>
      <c r="C1" s="39"/>
      <c r="D1" s="40"/>
      <c r="E1" s="39"/>
      <c r="F1" s="39"/>
      <c r="G1" s="39"/>
      <c r="I1" s="199"/>
      <c r="J1" s="199"/>
      <c r="K1" s="199"/>
      <c r="L1" s="199"/>
      <c r="M1" s="199"/>
      <c r="N1" s="199"/>
    </row>
    <row r="2" spans="9:14" ht="12.75">
      <c r="I2" s="200" t="s">
        <v>145</v>
      </c>
      <c r="J2" s="200"/>
      <c r="K2" s="200"/>
      <c r="L2" s="200"/>
      <c r="M2" s="200"/>
      <c r="N2" s="200"/>
    </row>
    <row r="4" spans="1:14" ht="12.75">
      <c r="A4" s="201" t="s">
        <v>1</v>
      </c>
      <c r="B4" s="201"/>
      <c r="C4" s="201"/>
      <c r="D4" s="201"/>
      <c r="E4" s="202"/>
      <c r="F4" s="202"/>
      <c r="G4" s="202"/>
      <c r="H4" s="202"/>
      <c r="I4" s="203" t="s">
        <v>146</v>
      </c>
      <c r="J4" s="203"/>
      <c r="K4" s="203"/>
      <c r="L4" s="203"/>
      <c r="M4" s="203"/>
      <c r="N4" s="203"/>
    </row>
    <row r="5" spans="1:18" ht="12.75">
      <c r="A5" s="186" t="s">
        <v>2</v>
      </c>
      <c r="B5" s="186" t="s">
        <v>3</v>
      </c>
      <c r="C5" s="186" t="s">
        <v>4</v>
      </c>
      <c r="D5" s="188" t="s">
        <v>5</v>
      </c>
      <c r="E5" s="186" t="s">
        <v>6</v>
      </c>
      <c r="F5" s="186" t="s">
        <v>7</v>
      </c>
      <c r="G5" s="186" t="s">
        <v>8</v>
      </c>
      <c r="H5" s="189" t="s">
        <v>9</v>
      </c>
      <c r="I5" s="166" t="s">
        <v>10</v>
      </c>
      <c r="J5" s="180"/>
      <c r="K5" s="180"/>
      <c r="L5" s="180"/>
      <c r="M5" s="183"/>
      <c r="N5" s="166" t="s">
        <v>11</v>
      </c>
      <c r="O5" s="180"/>
      <c r="P5" s="180"/>
      <c r="Q5" s="180"/>
      <c r="R5" s="183"/>
    </row>
    <row r="6" spans="1:18" ht="33.75">
      <c r="A6" s="187"/>
      <c r="B6" s="187"/>
      <c r="C6" s="187"/>
      <c r="D6" s="187"/>
      <c r="E6" s="187"/>
      <c r="F6" s="186"/>
      <c r="G6" s="186"/>
      <c r="H6" s="189"/>
      <c r="I6" s="2" t="s">
        <v>12</v>
      </c>
      <c r="J6" s="3" t="s">
        <v>13</v>
      </c>
      <c r="K6" s="3" t="s">
        <v>14</v>
      </c>
      <c r="L6" s="2" t="s">
        <v>251</v>
      </c>
      <c r="M6" s="2" t="s">
        <v>252</v>
      </c>
      <c r="N6" s="2" t="s">
        <v>15</v>
      </c>
      <c r="O6" s="3" t="s">
        <v>13</v>
      </c>
      <c r="P6" s="30" t="s">
        <v>14</v>
      </c>
      <c r="Q6" s="2" t="s">
        <v>251</v>
      </c>
      <c r="R6" s="2" t="s">
        <v>252</v>
      </c>
    </row>
    <row r="7" spans="1:18" ht="12.75">
      <c r="A7" s="9">
        <v>1</v>
      </c>
      <c r="B7" s="9"/>
      <c r="C7" s="9"/>
      <c r="D7" s="43"/>
      <c r="E7" s="198" t="s">
        <v>147</v>
      </c>
      <c r="F7" s="198"/>
      <c r="G7" s="198"/>
      <c r="H7" s="198"/>
      <c r="I7" s="198"/>
      <c r="J7" s="198"/>
      <c r="K7" s="198"/>
      <c r="L7" s="198"/>
      <c r="M7" s="198"/>
      <c r="N7" s="198"/>
      <c r="O7" s="9"/>
      <c r="P7" s="63"/>
      <c r="Q7" s="45"/>
      <c r="R7" s="45"/>
    </row>
    <row r="8" spans="1:18" ht="12.75">
      <c r="A8" s="9"/>
      <c r="B8" s="9">
        <v>1</v>
      </c>
      <c r="C8" s="9"/>
      <c r="D8" s="43"/>
      <c r="E8" s="9"/>
      <c r="F8" s="197" t="s">
        <v>148</v>
      </c>
      <c r="G8" s="197"/>
      <c r="H8" s="197"/>
      <c r="I8" s="197"/>
      <c r="J8" s="197"/>
      <c r="K8" s="197"/>
      <c r="L8" s="197"/>
      <c r="M8" s="197"/>
      <c r="N8" s="197"/>
      <c r="O8" s="9"/>
      <c r="P8" s="63"/>
      <c r="Q8" s="45"/>
      <c r="R8" s="45"/>
    </row>
    <row r="9" spans="1:18" ht="12.75">
      <c r="A9" s="9"/>
      <c r="B9" s="9"/>
      <c r="C9" s="44" t="s">
        <v>16</v>
      </c>
      <c r="D9" s="43"/>
      <c r="E9" s="9"/>
      <c r="F9" s="9"/>
      <c r="G9" s="174" t="s">
        <v>17</v>
      </c>
      <c r="H9" s="174"/>
      <c r="I9" s="64"/>
      <c r="J9" s="64"/>
      <c r="K9" s="64"/>
      <c r="L9" s="64"/>
      <c r="M9" s="64"/>
      <c r="N9" s="64"/>
      <c r="O9" s="9"/>
      <c r="P9" s="63"/>
      <c r="Q9" s="45"/>
      <c r="R9" s="45"/>
    </row>
    <row r="10" spans="1:18" ht="12.75">
      <c r="A10" s="45"/>
      <c r="B10" s="9"/>
      <c r="C10" s="9"/>
      <c r="D10" s="43" t="s">
        <v>57</v>
      </c>
      <c r="E10" s="9"/>
      <c r="F10" s="9"/>
      <c r="G10" s="9"/>
      <c r="H10" s="9" t="s">
        <v>58</v>
      </c>
      <c r="I10" s="64"/>
      <c r="J10" s="64"/>
      <c r="K10" s="64"/>
      <c r="L10" s="64"/>
      <c r="M10" s="64"/>
      <c r="N10" s="64"/>
      <c r="O10" s="45"/>
      <c r="P10" s="65"/>
      <c r="Q10" s="45"/>
      <c r="R10" s="45"/>
    </row>
    <row r="11" spans="1:18" ht="12.75">
      <c r="A11" s="45"/>
      <c r="B11" s="45"/>
      <c r="C11" s="45"/>
      <c r="D11" s="46" t="s">
        <v>63</v>
      </c>
      <c r="E11" s="45"/>
      <c r="F11" s="45"/>
      <c r="G11" s="45"/>
      <c r="H11" s="45" t="s">
        <v>64</v>
      </c>
      <c r="I11" s="66">
        <v>592</v>
      </c>
      <c r="J11" s="66"/>
      <c r="K11" s="66">
        <f>SUM(I11:J11)</f>
        <v>592</v>
      </c>
      <c r="L11" s="66"/>
      <c r="M11" s="66">
        <f>SUM(K11:L11)</f>
        <v>592</v>
      </c>
      <c r="N11" s="66"/>
      <c r="O11" s="45"/>
      <c r="P11" s="65"/>
      <c r="Q11" s="45"/>
      <c r="R11" s="45"/>
    </row>
    <row r="12" spans="1:18" ht="12.75">
      <c r="A12" s="47"/>
      <c r="B12" s="45"/>
      <c r="C12" s="45"/>
      <c r="D12" s="46"/>
      <c r="E12" s="45"/>
      <c r="F12" s="45"/>
      <c r="G12" s="45"/>
      <c r="H12" s="45"/>
      <c r="I12" s="66"/>
      <c r="J12" s="66"/>
      <c r="K12" s="66">
        <f>SUM(I12:J12)</f>
        <v>0</v>
      </c>
      <c r="L12" s="66"/>
      <c r="M12" s="66">
        <f>SUM(K12:L12)</f>
        <v>0</v>
      </c>
      <c r="N12" s="66"/>
      <c r="O12" s="9"/>
      <c r="P12" s="63"/>
      <c r="Q12" s="45"/>
      <c r="R12" s="45"/>
    </row>
    <row r="13" spans="1:18" ht="12.75">
      <c r="A13" s="9"/>
      <c r="B13" s="9"/>
      <c r="C13" s="9"/>
      <c r="D13" s="43"/>
      <c r="E13" s="9"/>
      <c r="F13" s="9"/>
      <c r="G13" s="9"/>
      <c r="H13" s="9" t="s">
        <v>149</v>
      </c>
      <c r="I13" s="64">
        <f>SUM(I11:I12)</f>
        <v>592</v>
      </c>
      <c r="J13" s="64">
        <f>SUM(J11:J12)</f>
        <v>0</v>
      </c>
      <c r="K13" s="64">
        <f>SUM(K11:K12)</f>
        <v>592</v>
      </c>
      <c r="L13" s="64">
        <f>SUM(L11:L12)</f>
        <v>0</v>
      </c>
      <c r="M13" s="64">
        <f>SUM(M11:M12)</f>
        <v>592</v>
      </c>
      <c r="N13" s="64"/>
      <c r="O13" s="9"/>
      <c r="P13" s="63"/>
      <c r="Q13" s="45"/>
      <c r="R13" s="45"/>
    </row>
    <row r="14" spans="1:18" ht="12.75">
      <c r="A14" s="9"/>
      <c r="B14" s="9"/>
      <c r="C14" s="9"/>
      <c r="D14" s="43"/>
      <c r="E14" s="9"/>
      <c r="F14" s="9"/>
      <c r="G14" s="9"/>
      <c r="H14" s="9"/>
      <c r="I14" s="64"/>
      <c r="J14" s="64"/>
      <c r="K14" s="64"/>
      <c r="L14" s="64"/>
      <c r="M14" s="64"/>
      <c r="N14" s="64"/>
      <c r="O14" s="9"/>
      <c r="P14" s="63"/>
      <c r="Q14" s="45"/>
      <c r="R14" s="45"/>
    </row>
    <row r="15" spans="1:18" ht="12.75">
      <c r="A15" s="9"/>
      <c r="B15" s="9">
        <v>2</v>
      </c>
      <c r="C15" s="9"/>
      <c r="D15" s="43"/>
      <c r="E15" s="9"/>
      <c r="F15" s="197" t="s">
        <v>150</v>
      </c>
      <c r="G15" s="197"/>
      <c r="H15" s="197"/>
      <c r="I15" s="197"/>
      <c r="J15" s="197"/>
      <c r="K15" s="197"/>
      <c r="L15" s="197"/>
      <c r="M15" s="197"/>
      <c r="N15" s="197"/>
      <c r="O15" s="9"/>
      <c r="P15" s="63"/>
      <c r="Q15" s="45"/>
      <c r="R15" s="45"/>
    </row>
    <row r="16" spans="1:18" ht="12.75">
      <c r="A16" s="9"/>
      <c r="B16" s="9"/>
      <c r="C16" s="44" t="s">
        <v>16</v>
      </c>
      <c r="D16" s="43"/>
      <c r="E16" s="9"/>
      <c r="F16" s="9"/>
      <c r="G16" s="174" t="s">
        <v>17</v>
      </c>
      <c r="H16" s="174"/>
      <c r="I16" s="64"/>
      <c r="J16" s="64"/>
      <c r="K16" s="64"/>
      <c r="L16" s="64"/>
      <c r="M16" s="64"/>
      <c r="N16" s="64"/>
      <c r="O16" s="9"/>
      <c r="P16" s="63"/>
      <c r="Q16" s="45"/>
      <c r="R16" s="45"/>
    </row>
    <row r="17" spans="1:18" ht="12.75">
      <c r="A17" s="9"/>
      <c r="B17" s="45"/>
      <c r="C17" s="45"/>
      <c r="D17" s="43" t="s">
        <v>57</v>
      </c>
      <c r="E17" s="9"/>
      <c r="F17" s="9"/>
      <c r="G17" s="9"/>
      <c r="H17" s="9" t="s">
        <v>58</v>
      </c>
      <c r="I17" s="67"/>
      <c r="J17" s="67"/>
      <c r="K17" s="67"/>
      <c r="L17" s="67"/>
      <c r="M17" s="67"/>
      <c r="N17" s="67"/>
      <c r="O17" s="9"/>
      <c r="P17" s="63"/>
      <c r="Q17" s="45"/>
      <c r="R17" s="45"/>
    </row>
    <row r="18" spans="1:18" ht="12.75">
      <c r="A18" s="9"/>
      <c r="B18" s="45"/>
      <c r="C18" s="45"/>
      <c r="D18" s="46" t="s">
        <v>63</v>
      </c>
      <c r="E18" s="45"/>
      <c r="F18" s="45"/>
      <c r="G18" s="45"/>
      <c r="H18" s="45" t="s">
        <v>64</v>
      </c>
      <c r="I18" s="68">
        <v>1219</v>
      </c>
      <c r="J18" s="68"/>
      <c r="K18" s="68">
        <f>SUM(I18:J18)</f>
        <v>1219</v>
      </c>
      <c r="L18" s="68"/>
      <c r="M18" s="68">
        <f>SUM(K18:L18)</f>
        <v>1219</v>
      </c>
      <c r="N18" s="67"/>
      <c r="O18" s="9"/>
      <c r="P18" s="63"/>
      <c r="Q18" s="45"/>
      <c r="R18" s="45"/>
    </row>
    <row r="19" spans="1:18" ht="12.75">
      <c r="A19" s="9"/>
      <c r="B19" s="45"/>
      <c r="C19" s="45"/>
      <c r="D19" s="46"/>
      <c r="E19" s="45"/>
      <c r="F19" s="45"/>
      <c r="G19" s="45"/>
      <c r="H19" s="45"/>
      <c r="I19" s="67"/>
      <c r="J19" s="67"/>
      <c r="K19" s="68">
        <f>SUM(I19:J19)</f>
        <v>0</v>
      </c>
      <c r="L19" s="68"/>
      <c r="M19" s="68">
        <f>SUM(K19:L19)</f>
        <v>0</v>
      </c>
      <c r="N19" s="67"/>
      <c r="O19" s="9"/>
      <c r="P19" s="63"/>
      <c r="Q19" s="45"/>
      <c r="R19" s="45"/>
    </row>
    <row r="20" spans="1:18" ht="12.75">
      <c r="A20" s="9"/>
      <c r="B20" s="9"/>
      <c r="C20" s="9"/>
      <c r="D20" s="43"/>
      <c r="E20" s="9"/>
      <c r="F20" s="9"/>
      <c r="G20" s="9"/>
      <c r="H20" s="9" t="s">
        <v>149</v>
      </c>
      <c r="I20" s="64">
        <f>SUM(I18:I18)</f>
        <v>1219</v>
      </c>
      <c r="J20" s="64">
        <f>SUM(J18:J18)</f>
        <v>0</v>
      </c>
      <c r="K20" s="64">
        <f>SUM(K18:K18)</f>
        <v>1219</v>
      </c>
      <c r="L20" s="64">
        <f>SUM(L18:L18)</f>
        <v>0</v>
      </c>
      <c r="M20" s="64">
        <f>SUM(M18:M18)</f>
        <v>1219</v>
      </c>
      <c r="N20" s="64"/>
      <c r="O20" s="9"/>
      <c r="P20" s="63"/>
      <c r="Q20" s="45"/>
      <c r="R20" s="45"/>
    </row>
    <row r="21" spans="1:18" ht="12.75">
      <c r="A21" s="9"/>
      <c r="B21" s="9"/>
      <c r="C21" s="9"/>
      <c r="D21" s="43"/>
      <c r="E21" s="9"/>
      <c r="F21" s="9"/>
      <c r="G21" s="9"/>
      <c r="H21" s="9"/>
      <c r="I21" s="64"/>
      <c r="J21" s="64"/>
      <c r="K21" s="64"/>
      <c r="L21" s="64"/>
      <c r="M21" s="64"/>
      <c r="N21" s="64"/>
      <c r="O21" s="9"/>
      <c r="P21" s="63"/>
      <c r="Q21" s="45"/>
      <c r="R21" s="45"/>
    </row>
    <row r="22" spans="1:18" ht="12.75">
      <c r="A22" s="9"/>
      <c r="B22" s="9">
        <v>3</v>
      </c>
      <c r="C22" s="9"/>
      <c r="D22" s="43"/>
      <c r="E22" s="9"/>
      <c r="F22" s="197" t="s">
        <v>151</v>
      </c>
      <c r="G22" s="197"/>
      <c r="H22" s="197"/>
      <c r="I22" s="197"/>
      <c r="J22" s="197"/>
      <c r="K22" s="197"/>
      <c r="L22" s="197"/>
      <c r="M22" s="197"/>
      <c r="N22" s="197"/>
      <c r="O22" s="9"/>
      <c r="P22" s="63"/>
      <c r="Q22" s="45"/>
      <c r="R22" s="45"/>
    </row>
    <row r="23" spans="1:18" ht="12.75">
      <c r="A23" s="9"/>
      <c r="B23" s="9"/>
      <c r="C23" s="44" t="s">
        <v>16</v>
      </c>
      <c r="D23" s="43"/>
      <c r="E23" s="9"/>
      <c r="F23" s="9"/>
      <c r="G23" s="174" t="s">
        <v>17</v>
      </c>
      <c r="H23" s="174"/>
      <c r="I23" s="69"/>
      <c r="J23" s="69"/>
      <c r="K23" s="69"/>
      <c r="L23" s="69"/>
      <c r="M23" s="69"/>
      <c r="N23" s="69"/>
      <c r="O23" s="9"/>
      <c r="P23" s="63"/>
      <c r="Q23" s="45"/>
      <c r="R23" s="45"/>
    </row>
    <row r="24" spans="1:18" ht="12.75">
      <c r="A24" s="9"/>
      <c r="B24" s="9"/>
      <c r="C24" s="44"/>
      <c r="D24" s="48">
        <v>1</v>
      </c>
      <c r="E24" s="9"/>
      <c r="F24" s="9"/>
      <c r="G24" s="9"/>
      <c r="H24" s="9" t="s">
        <v>18</v>
      </c>
      <c r="I24" s="69"/>
      <c r="J24" s="69"/>
      <c r="K24" s="69"/>
      <c r="L24" s="69"/>
      <c r="M24" s="69"/>
      <c r="N24" s="69"/>
      <c r="O24" s="9"/>
      <c r="P24" s="63"/>
      <c r="Q24" s="45"/>
      <c r="R24" s="45"/>
    </row>
    <row r="25" spans="1:18" ht="12.75">
      <c r="A25" s="9"/>
      <c r="B25" s="9"/>
      <c r="C25" s="44"/>
      <c r="D25" s="46" t="s">
        <v>19</v>
      </c>
      <c r="E25" s="45"/>
      <c r="F25" s="45"/>
      <c r="G25" s="45"/>
      <c r="H25" s="45" t="s">
        <v>20</v>
      </c>
      <c r="I25" s="69"/>
      <c r="J25" s="69"/>
      <c r="K25" s="69"/>
      <c r="L25" s="69"/>
      <c r="M25" s="69"/>
      <c r="N25" s="70">
        <v>1005</v>
      </c>
      <c r="O25" s="71"/>
      <c r="P25" s="72">
        <f>SUM(N25:O25)</f>
        <v>1005</v>
      </c>
      <c r="Q25" s="45"/>
      <c r="R25" s="66">
        <f>SUM(P25:Q25)</f>
        <v>1005</v>
      </c>
    </row>
    <row r="26" spans="1:18" ht="12.75">
      <c r="A26" s="9"/>
      <c r="B26" s="9"/>
      <c r="C26" s="9" t="s">
        <v>91</v>
      </c>
      <c r="D26" s="46"/>
      <c r="E26" s="45"/>
      <c r="F26" s="45"/>
      <c r="G26" s="174" t="s">
        <v>92</v>
      </c>
      <c r="H26" s="174"/>
      <c r="I26" s="64"/>
      <c r="J26" s="64"/>
      <c r="K26" s="64"/>
      <c r="L26" s="64"/>
      <c r="M26" s="64"/>
      <c r="N26" s="64"/>
      <c r="O26" s="9"/>
      <c r="P26" s="72">
        <f>SUM(N26:O26)</f>
        <v>0</v>
      </c>
      <c r="Q26" s="45"/>
      <c r="R26" s="66">
        <f>SUM(P26:Q26)</f>
        <v>0</v>
      </c>
    </row>
    <row r="27" spans="1:18" ht="12.75">
      <c r="A27" s="9"/>
      <c r="B27" s="45"/>
      <c r="C27" s="45"/>
      <c r="D27" s="43" t="s">
        <v>93</v>
      </c>
      <c r="E27" s="9"/>
      <c r="F27" s="9"/>
      <c r="G27" s="9"/>
      <c r="H27" s="9" t="s">
        <v>94</v>
      </c>
      <c r="I27" s="64"/>
      <c r="J27" s="64"/>
      <c r="K27" s="64"/>
      <c r="L27" s="64"/>
      <c r="M27" s="64"/>
      <c r="N27" s="64"/>
      <c r="O27" s="9"/>
      <c r="P27" s="72"/>
      <c r="Q27" s="45"/>
      <c r="R27" s="66"/>
    </row>
    <row r="28" spans="1:18" ht="12.75">
      <c r="A28" s="9"/>
      <c r="B28" s="45"/>
      <c r="C28" s="45"/>
      <c r="D28" s="46" t="s">
        <v>19</v>
      </c>
      <c r="E28" s="45"/>
      <c r="F28" s="45"/>
      <c r="G28" s="45"/>
      <c r="H28" s="6" t="s">
        <v>95</v>
      </c>
      <c r="I28" s="67"/>
      <c r="J28" s="67"/>
      <c r="K28" s="67"/>
      <c r="L28" s="67"/>
      <c r="M28" s="67"/>
      <c r="N28" s="67">
        <v>3635</v>
      </c>
      <c r="O28" s="9"/>
      <c r="P28" s="72">
        <f>SUM(N28:O28)</f>
        <v>3635</v>
      </c>
      <c r="Q28" s="45"/>
      <c r="R28" s="66">
        <f>SUM(P28:Q28)</f>
        <v>3635</v>
      </c>
    </row>
    <row r="29" spans="1:18" ht="12.75">
      <c r="A29" s="9"/>
      <c r="B29" s="9"/>
      <c r="C29" s="9"/>
      <c r="D29" s="46"/>
      <c r="E29" s="45"/>
      <c r="F29" s="45"/>
      <c r="G29" s="45"/>
      <c r="H29" s="45"/>
      <c r="I29" s="64"/>
      <c r="J29" s="64"/>
      <c r="K29" s="64"/>
      <c r="L29" s="64"/>
      <c r="M29" s="64"/>
      <c r="N29" s="64"/>
      <c r="O29" s="9"/>
      <c r="P29" s="72">
        <f>SUM(N29:O29)</f>
        <v>0</v>
      </c>
      <c r="Q29" s="45"/>
      <c r="R29" s="66">
        <f>SUM(P29:Q29)</f>
        <v>0</v>
      </c>
    </row>
    <row r="30" spans="1:18" ht="12.75">
      <c r="A30" s="9"/>
      <c r="B30" s="9"/>
      <c r="C30" s="9"/>
      <c r="D30" s="43"/>
      <c r="E30" s="9"/>
      <c r="F30" s="9"/>
      <c r="G30" s="9"/>
      <c r="H30" s="9" t="s">
        <v>149</v>
      </c>
      <c r="I30" s="64"/>
      <c r="J30" s="64"/>
      <c r="K30" s="64"/>
      <c r="L30" s="64"/>
      <c r="M30" s="64"/>
      <c r="N30" s="64">
        <f>SUM(N25:N28)</f>
        <v>4640</v>
      </c>
      <c r="O30" s="64">
        <f>SUM(O25:O29)</f>
        <v>0</v>
      </c>
      <c r="P30" s="73">
        <f>SUM(P25:P28)</f>
        <v>4640</v>
      </c>
      <c r="Q30" s="73">
        <f>SUM(Q25:Q28)</f>
        <v>0</v>
      </c>
      <c r="R30" s="64">
        <f>SUM(R25:R28)</f>
        <v>4640</v>
      </c>
    </row>
    <row r="31" spans="1:18" ht="12.75">
      <c r="A31" s="9"/>
      <c r="B31" s="9"/>
      <c r="C31" s="9"/>
      <c r="D31" s="43"/>
      <c r="E31" s="9"/>
      <c r="F31" s="9"/>
      <c r="G31" s="9"/>
      <c r="H31" s="9"/>
      <c r="I31" s="64"/>
      <c r="J31" s="64"/>
      <c r="K31" s="64"/>
      <c r="L31" s="64"/>
      <c r="M31" s="64"/>
      <c r="N31" s="64"/>
      <c r="O31" s="9"/>
      <c r="P31" s="63"/>
      <c r="Q31" s="45"/>
      <c r="R31" s="45"/>
    </row>
    <row r="32" spans="1:18" ht="12.75">
      <c r="A32" s="9"/>
      <c r="B32" s="9">
        <v>4</v>
      </c>
      <c r="C32" s="9"/>
      <c r="D32" s="43"/>
      <c r="E32" s="9"/>
      <c r="F32" s="197" t="s">
        <v>152</v>
      </c>
      <c r="G32" s="197"/>
      <c r="H32" s="197"/>
      <c r="I32" s="197"/>
      <c r="J32" s="197"/>
      <c r="K32" s="197"/>
      <c r="L32" s="197"/>
      <c r="M32" s="197"/>
      <c r="N32" s="197"/>
      <c r="O32" s="9"/>
      <c r="P32" s="63"/>
      <c r="Q32" s="45"/>
      <c r="R32" s="45"/>
    </row>
    <row r="33" spans="1:18" ht="12.75">
      <c r="A33" s="9"/>
      <c r="B33" s="9"/>
      <c r="C33" s="44" t="s">
        <v>16</v>
      </c>
      <c r="D33" s="43"/>
      <c r="E33" s="9"/>
      <c r="F33" s="9"/>
      <c r="G33" s="174" t="s">
        <v>17</v>
      </c>
      <c r="H33" s="174"/>
      <c r="I33" s="64"/>
      <c r="J33" s="64"/>
      <c r="K33" s="64"/>
      <c r="L33" s="64"/>
      <c r="M33" s="64"/>
      <c r="N33" s="64"/>
      <c r="O33" s="9"/>
      <c r="P33" s="63"/>
      <c r="Q33" s="45"/>
      <c r="R33" s="45"/>
    </row>
    <row r="34" spans="1:18" ht="12.75">
      <c r="A34" s="9"/>
      <c r="B34" s="45"/>
      <c r="C34" s="45"/>
      <c r="D34" s="43" t="s">
        <v>57</v>
      </c>
      <c r="E34" s="9"/>
      <c r="F34" s="9"/>
      <c r="G34" s="9"/>
      <c r="H34" s="9" t="s">
        <v>58</v>
      </c>
      <c r="I34" s="64"/>
      <c r="J34" s="64"/>
      <c r="K34" s="64"/>
      <c r="L34" s="64"/>
      <c r="M34" s="64"/>
      <c r="N34" s="64"/>
      <c r="O34" s="9"/>
      <c r="P34" s="63"/>
      <c r="Q34" s="45"/>
      <c r="R34" s="45"/>
    </row>
    <row r="35" spans="1:18" ht="12.75">
      <c r="A35" s="9"/>
      <c r="B35" s="45"/>
      <c r="C35" s="45"/>
      <c r="D35" s="46" t="s">
        <v>63</v>
      </c>
      <c r="E35" s="45"/>
      <c r="F35" s="45"/>
      <c r="G35" s="45"/>
      <c r="H35" s="45" t="s">
        <v>64</v>
      </c>
      <c r="I35" s="67">
        <v>1242</v>
      </c>
      <c r="J35" s="67"/>
      <c r="K35" s="67">
        <f>SUM(I35:J35)</f>
        <v>1242</v>
      </c>
      <c r="L35" s="67"/>
      <c r="M35" s="67">
        <f>SUM(K35:L35)</f>
        <v>1242</v>
      </c>
      <c r="N35" s="67"/>
      <c r="O35" s="9"/>
      <c r="P35" s="63"/>
      <c r="Q35" s="45"/>
      <c r="R35" s="45"/>
    </row>
    <row r="36" spans="1:18" ht="12.75">
      <c r="A36" s="9"/>
      <c r="B36" s="9"/>
      <c r="C36" s="9"/>
      <c r="D36" s="46" t="s">
        <v>65</v>
      </c>
      <c r="E36" s="45"/>
      <c r="F36" s="45"/>
      <c r="G36" s="45"/>
      <c r="H36" s="45" t="s">
        <v>66</v>
      </c>
      <c r="I36" s="67">
        <v>3</v>
      </c>
      <c r="J36" s="67"/>
      <c r="K36" s="67">
        <f>SUM(I36:J36)</f>
        <v>3</v>
      </c>
      <c r="L36" s="67"/>
      <c r="M36" s="67">
        <f>SUM(K36:L36)</f>
        <v>3</v>
      </c>
      <c r="N36" s="67"/>
      <c r="O36" s="9"/>
      <c r="P36" s="63"/>
      <c r="Q36" s="45"/>
      <c r="R36" s="45"/>
    </row>
    <row r="37" spans="1:18" ht="12.75">
      <c r="A37" s="9"/>
      <c r="B37" s="9"/>
      <c r="C37" s="9"/>
      <c r="D37" s="43"/>
      <c r="E37" s="9"/>
      <c r="F37" s="9"/>
      <c r="G37" s="9"/>
      <c r="H37" s="9" t="s">
        <v>149</v>
      </c>
      <c r="I37" s="64">
        <f>SUM(I35:I36)</f>
        <v>1245</v>
      </c>
      <c r="J37" s="64">
        <f>SUM(J35:J36)</f>
        <v>0</v>
      </c>
      <c r="K37" s="64">
        <f>SUM(K35:K36)</f>
        <v>1245</v>
      </c>
      <c r="L37" s="64">
        <f>SUM(L35:L36)</f>
        <v>0</v>
      </c>
      <c r="M37" s="64">
        <f>SUM(M35:M36)</f>
        <v>1245</v>
      </c>
      <c r="N37" s="64"/>
      <c r="O37" s="64"/>
      <c r="P37" s="73"/>
      <c r="Q37" s="45"/>
      <c r="R37" s="45"/>
    </row>
    <row r="38" spans="1:18" ht="12.75">
      <c r="A38" s="9"/>
      <c r="B38" s="9"/>
      <c r="C38" s="9"/>
      <c r="D38" s="43"/>
      <c r="E38" s="9"/>
      <c r="F38" s="9"/>
      <c r="G38" s="9"/>
      <c r="H38" s="9"/>
      <c r="I38" s="64"/>
      <c r="J38" s="64"/>
      <c r="K38" s="64"/>
      <c r="L38" s="64"/>
      <c r="M38" s="64"/>
      <c r="N38" s="64"/>
      <c r="O38" s="9"/>
      <c r="P38" s="63"/>
      <c r="Q38" s="45"/>
      <c r="R38" s="45"/>
    </row>
    <row r="39" spans="1:18" ht="12.75">
      <c r="A39" s="9"/>
      <c r="B39" s="9">
        <v>5</v>
      </c>
      <c r="C39" s="9"/>
      <c r="D39" s="43"/>
      <c r="E39" s="9"/>
      <c r="F39" s="197" t="s">
        <v>153</v>
      </c>
      <c r="G39" s="197"/>
      <c r="H39" s="197"/>
      <c r="I39" s="197"/>
      <c r="J39" s="197"/>
      <c r="K39" s="197"/>
      <c r="L39" s="197"/>
      <c r="M39" s="197"/>
      <c r="N39" s="197"/>
      <c r="O39" s="9"/>
      <c r="P39" s="63"/>
      <c r="Q39" s="45"/>
      <c r="R39" s="45"/>
    </row>
    <row r="40" spans="1:18" ht="12.75">
      <c r="A40" s="9"/>
      <c r="B40" s="9"/>
      <c r="C40" s="44" t="s">
        <v>16</v>
      </c>
      <c r="D40" s="43"/>
      <c r="E40" s="9"/>
      <c r="F40" s="9"/>
      <c r="G40" s="174" t="s">
        <v>17</v>
      </c>
      <c r="H40" s="174"/>
      <c r="I40" s="67"/>
      <c r="J40" s="67"/>
      <c r="K40" s="67"/>
      <c r="L40" s="67"/>
      <c r="M40" s="67"/>
      <c r="N40" s="67"/>
      <c r="O40" s="9"/>
      <c r="P40" s="63"/>
      <c r="Q40" s="45"/>
      <c r="R40" s="45"/>
    </row>
    <row r="41" spans="1:18" ht="12.75">
      <c r="A41" s="9"/>
      <c r="B41" s="9"/>
      <c r="C41" s="44"/>
      <c r="D41" s="48">
        <v>1</v>
      </c>
      <c r="E41" s="9"/>
      <c r="F41" s="9"/>
      <c r="G41" s="9"/>
      <c r="H41" s="9" t="s">
        <v>18</v>
      </c>
      <c r="I41" s="67"/>
      <c r="J41" s="67"/>
      <c r="K41" s="67"/>
      <c r="L41" s="67"/>
      <c r="M41" s="67"/>
      <c r="N41" s="67"/>
      <c r="O41" s="9"/>
      <c r="P41" s="63"/>
      <c r="Q41" s="45"/>
      <c r="R41" s="45"/>
    </row>
    <row r="42" spans="1:18" ht="12.75">
      <c r="A42" s="9"/>
      <c r="B42" s="9"/>
      <c r="C42" s="44"/>
      <c r="D42" s="46" t="s">
        <v>19</v>
      </c>
      <c r="E42" s="45"/>
      <c r="F42" s="45"/>
      <c r="G42" s="45"/>
      <c r="H42" s="45" t="s">
        <v>20</v>
      </c>
      <c r="I42" s="67"/>
      <c r="J42" s="67"/>
      <c r="K42" s="67"/>
      <c r="L42" s="67"/>
      <c r="M42" s="67"/>
      <c r="N42" s="67">
        <v>11</v>
      </c>
      <c r="O42" s="9"/>
      <c r="P42" s="72">
        <f>SUM(N42:O42)</f>
        <v>11</v>
      </c>
      <c r="Q42" s="45"/>
      <c r="R42" s="66">
        <f>SUM(P42:Q42)</f>
        <v>11</v>
      </c>
    </row>
    <row r="43" spans="1:18" ht="12.75">
      <c r="A43" s="9"/>
      <c r="B43" s="9"/>
      <c r="C43" s="45"/>
      <c r="D43" s="43" t="s">
        <v>57</v>
      </c>
      <c r="E43" s="9"/>
      <c r="F43" s="9"/>
      <c r="G43" s="9"/>
      <c r="H43" s="9" t="s">
        <v>58</v>
      </c>
      <c r="I43" s="67"/>
      <c r="J43" s="67"/>
      <c r="K43" s="67"/>
      <c r="L43" s="67"/>
      <c r="M43" s="67"/>
      <c r="N43" s="67"/>
      <c r="O43" s="9"/>
      <c r="P43" s="72"/>
      <c r="Q43" s="45"/>
      <c r="R43" s="66"/>
    </row>
    <row r="44" spans="1:18" ht="12.75">
      <c r="A44" s="9"/>
      <c r="B44" s="9"/>
      <c r="C44" s="45"/>
      <c r="D44" s="46" t="s">
        <v>59</v>
      </c>
      <c r="E44" s="45"/>
      <c r="F44" s="45"/>
      <c r="G44" s="45"/>
      <c r="H44" s="45" t="s">
        <v>60</v>
      </c>
      <c r="I44" s="67">
        <v>215</v>
      </c>
      <c r="J44" s="67"/>
      <c r="K44" s="67">
        <f>SUM(I44:J44)</f>
        <v>215</v>
      </c>
      <c r="L44" s="67"/>
      <c r="M44" s="67">
        <f>SUM(K44:L44)</f>
        <v>215</v>
      </c>
      <c r="N44" s="67"/>
      <c r="O44" s="9"/>
      <c r="P44" s="72"/>
      <c r="Q44" s="45"/>
      <c r="R44" s="66"/>
    </row>
    <row r="45" spans="1:18" ht="12.75">
      <c r="A45" s="9"/>
      <c r="B45" s="9"/>
      <c r="C45" s="45"/>
      <c r="D45" s="46" t="s">
        <v>61</v>
      </c>
      <c r="E45" s="45"/>
      <c r="F45" s="45"/>
      <c r="G45" s="45"/>
      <c r="H45" s="45" t="s">
        <v>62</v>
      </c>
      <c r="I45" s="67">
        <v>18</v>
      </c>
      <c r="J45" s="67"/>
      <c r="K45" s="67">
        <f aca="true" t="shared" si="0" ref="K45:K52">SUM(I45:J45)</f>
        <v>18</v>
      </c>
      <c r="L45" s="67"/>
      <c r="M45" s="67">
        <f aca="true" t="shared" si="1" ref="M45:M52">SUM(K45:L45)</f>
        <v>18</v>
      </c>
      <c r="N45" s="67"/>
      <c r="O45" s="9"/>
      <c r="P45" s="72"/>
      <c r="Q45" s="45"/>
      <c r="R45" s="66"/>
    </row>
    <row r="46" spans="1:18" ht="12.75">
      <c r="A46" s="9"/>
      <c r="B46" s="9"/>
      <c r="C46" s="45"/>
      <c r="D46" s="46" t="s">
        <v>63</v>
      </c>
      <c r="E46" s="45"/>
      <c r="F46" s="45"/>
      <c r="G46" s="45"/>
      <c r="H46" s="45" t="s">
        <v>64</v>
      </c>
      <c r="I46" s="68">
        <v>2455</v>
      </c>
      <c r="J46" s="68"/>
      <c r="K46" s="67">
        <f t="shared" si="0"/>
        <v>2455</v>
      </c>
      <c r="L46" s="67"/>
      <c r="M46" s="67">
        <f t="shared" si="1"/>
        <v>2455</v>
      </c>
      <c r="N46" s="67"/>
      <c r="O46" s="9"/>
      <c r="P46" s="72"/>
      <c r="Q46" s="45"/>
      <c r="R46" s="66"/>
    </row>
    <row r="47" spans="1:18" ht="12.75">
      <c r="A47" s="9"/>
      <c r="B47" s="9"/>
      <c r="C47" s="9"/>
      <c r="D47" s="46" t="s">
        <v>65</v>
      </c>
      <c r="E47" s="45"/>
      <c r="F47" s="45"/>
      <c r="G47" s="45"/>
      <c r="H47" s="45" t="s">
        <v>66</v>
      </c>
      <c r="I47" s="68">
        <v>2108</v>
      </c>
      <c r="J47" s="68"/>
      <c r="K47" s="67">
        <f t="shared" si="0"/>
        <v>2108</v>
      </c>
      <c r="L47" s="67">
        <v>500</v>
      </c>
      <c r="M47" s="67">
        <f t="shared" si="1"/>
        <v>2608</v>
      </c>
      <c r="N47" s="67"/>
      <c r="O47" s="9"/>
      <c r="P47" s="72"/>
      <c r="Q47" s="45"/>
      <c r="R47" s="66"/>
    </row>
    <row r="48" spans="1:18" ht="12.75">
      <c r="A48" s="9"/>
      <c r="B48" s="9"/>
      <c r="C48" s="9"/>
      <c r="D48" s="43" t="s">
        <v>69</v>
      </c>
      <c r="E48" s="9"/>
      <c r="F48" s="9"/>
      <c r="G48" s="9"/>
      <c r="H48" s="9" t="s">
        <v>70</v>
      </c>
      <c r="I48" s="67"/>
      <c r="J48" s="67"/>
      <c r="K48" s="67"/>
      <c r="L48" s="67"/>
      <c r="M48" s="67">
        <f t="shared" si="1"/>
        <v>0</v>
      </c>
      <c r="N48" s="67"/>
      <c r="O48" s="9"/>
      <c r="P48" s="72"/>
      <c r="Q48" s="45"/>
      <c r="R48" s="66"/>
    </row>
    <row r="49" spans="1:18" ht="12.75">
      <c r="A49" s="6"/>
      <c r="B49" s="6"/>
      <c r="C49" s="6"/>
      <c r="D49" s="49" t="s">
        <v>73</v>
      </c>
      <c r="E49" s="6"/>
      <c r="F49" s="6"/>
      <c r="G49" s="6"/>
      <c r="H49" s="6" t="s">
        <v>74</v>
      </c>
      <c r="I49" s="67"/>
      <c r="J49" s="67"/>
      <c r="K49" s="67"/>
      <c r="L49" s="67"/>
      <c r="M49" s="67">
        <f t="shared" si="1"/>
        <v>0</v>
      </c>
      <c r="N49" s="74"/>
      <c r="O49" s="6"/>
      <c r="P49" s="72"/>
      <c r="Q49" s="45"/>
      <c r="R49" s="66"/>
    </row>
    <row r="50" spans="1:18" ht="12.75">
      <c r="A50" s="9"/>
      <c r="B50" s="9"/>
      <c r="C50" s="9"/>
      <c r="D50" s="43" t="s">
        <v>77</v>
      </c>
      <c r="E50" s="9"/>
      <c r="F50" s="9"/>
      <c r="G50" s="9"/>
      <c r="H50" s="9" t="s">
        <v>78</v>
      </c>
      <c r="I50" s="67"/>
      <c r="J50" s="67"/>
      <c r="K50" s="67">
        <f t="shared" si="0"/>
        <v>0</v>
      </c>
      <c r="L50" s="67"/>
      <c r="M50" s="67">
        <f t="shared" si="1"/>
        <v>0</v>
      </c>
      <c r="N50" s="67"/>
      <c r="O50" s="9"/>
      <c r="P50" s="72"/>
      <c r="Q50" s="45"/>
      <c r="R50" s="66"/>
    </row>
    <row r="51" spans="1:18" ht="12.75">
      <c r="A51" s="9"/>
      <c r="B51" s="9"/>
      <c r="C51" s="9"/>
      <c r="D51" s="46" t="s">
        <v>79</v>
      </c>
      <c r="E51" s="45"/>
      <c r="F51" s="45"/>
      <c r="G51" s="45"/>
      <c r="H51" s="6" t="s">
        <v>80</v>
      </c>
      <c r="I51" s="67">
        <v>200</v>
      </c>
      <c r="J51" s="67"/>
      <c r="K51" s="67">
        <f t="shared" si="0"/>
        <v>200</v>
      </c>
      <c r="L51" s="67"/>
      <c r="M51" s="67">
        <f t="shared" si="1"/>
        <v>200</v>
      </c>
      <c r="N51" s="67"/>
      <c r="O51" s="9"/>
      <c r="P51" s="72"/>
      <c r="Q51" s="45"/>
      <c r="R51" s="66"/>
    </row>
    <row r="52" spans="1:18" ht="45">
      <c r="A52" s="9"/>
      <c r="B52" s="9"/>
      <c r="C52" s="9"/>
      <c r="D52" s="43" t="s">
        <v>89</v>
      </c>
      <c r="E52" s="9"/>
      <c r="F52" s="9"/>
      <c r="G52" s="9"/>
      <c r="H52" s="107" t="s">
        <v>154</v>
      </c>
      <c r="I52" s="67"/>
      <c r="J52" s="67">
        <v>38510</v>
      </c>
      <c r="K52" s="67">
        <f t="shared" si="0"/>
        <v>38510</v>
      </c>
      <c r="L52" s="67"/>
      <c r="M52" s="67">
        <f t="shared" si="1"/>
        <v>38510</v>
      </c>
      <c r="N52" s="74"/>
      <c r="O52" s="71">
        <v>38510</v>
      </c>
      <c r="P52" s="72">
        <f>SUM(N52:O52)</f>
        <v>38510</v>
      </c>
      <c r="Q52" s="45"/>
      <c r="R52" s="66">
        <f>SUM(P52:Q52)</f>
        <v>38510</v>
      </c>
    </row>
    <row r="53" spans="1:18" ht="12.75">
      <c r="A53" s="9"/>
      <c r="B53" s="9"/>
      <c r="C53" s="9"/>
      <c r="D53" s="43"/>
      <c r="E53" s="9"/>
      <c r="F53" s="9"/>
      <c r="G53" s="9"/>
      <c r="H53" s="9" t="s">
        <v>149</v>
      </c>
      <c r="I53" s="64">
        <f>SUM(I44:I52)</f>
        <v>4996</v>
      </c>
      <c r="J53" s="64">
        <f>SUM(J44:J52)</f>
        <v>38510</v>
      </c>
      <c r="K53" s="64">
        <f>SUM(K44:K52)</f>
        <v>43506</v>
      </c>
      <c r="L53" s="64">
        <f>SUM(L44:L52)</f>
        <v>500</v>
      </c>
      <c r="M53" s="64">
        <f>SUM(M44:M52)</f>
        <v>44006</v>
      </c>
      <c r="N53" s="64">
        <f>SUM(N42:N52)</f>
        <v>11</v>
      </c>
      <c r="O53" s="64">
        <f>SUM(O42:O52)</f>
        <v>38510</v>
      </c>
      <c r="P53" s="73">
        <f>SUM(P42:P52)</f>
        <v>38521</v>
      </c>
      <c r="Q53" s="73">
        <f>SUM(Q42:Q52)</f>
        <v>0</v>
      </c>
      <c r="R53" s="64">
        <f>SUM(R42:R52)</f>
        <v>38521</v>
      </c>
    </row>
    <row r="54" spans="1:18" ht="12.75">
      <c r="A54" s="9"/>
      <c r="B54" s="9"/>
      <c r="C54" s="9"/>
      <c r="D54" s="43"/>
      <c r="E54" s="9"/>
      <c r="F54" s="9"/>
      <c r="G54" s="9"/>
      <c r="H54" s="9"/>
      <c r="I54" s="67"/>
      <c r="J54" s="67"/>
      <c r="K54" s="67"/>
      <c r="L54" s="67"/>
      <c r="M54" s="67"/>
      <c r="N54" s="67"/>
      <c r="O54" s="9"/>
      <c r="P54" s="63"/>
      <c r="Q54" s="45"/>
      <c r="R54" s="45"/>
    </row>
    <row r="55" spans="1:18" ht="12.75">
      <c r="A55" s="9"/>
      <c r="B55" s="9">
        <v>6</v>
      </c>
      <c r="C55" s="9"/>
      <c r="D55" s="43"/>
      <c r="E55" s="9"/>
      <c r="F55" s="197" t="s">
        <v>155</v>
      </c>
      <c r="G55" s="197"/>
      <c r="H55" s="197"/>
      <c r="I55" s="197"/>
      <c r="J55" s="197"/>
      <c r="K55" s="197"/>
      <c r="L55" s="197"/>
      <c r="M55" s="197"/>
      <c r="N55" s="197"/>
      <c r="O55" s="9"/>
      <c r="P55" s="63"/>
      <c r="Q55" s="45"/>
      <c r="R55" s="45"/>
    </row>
    <row r="56" spans="1:18" ht="12.75">
      <c r="A56" s="9"/>
      <c r="B56" s="9"/>
      <c r="C56" s="44" t="s">
        <v>16</v>
      </c>
      <c r="D56" s="43"/>
      <c r="E56" s="9"/>
      <c r="F56" s="9"/>
      <c r="G56" s="174" t="s">
        <v>17</v>
      </c>
      <c r="H56" s="174"/>
      <c r="I56" s="64"/>
      <c r="J56" s="64"/>
      <c r="K56" s="64"/>
      <c r="L56" s="64"/>
      <c r="M56" s="64"/>
      <c r="N56" s="64"/>
      <c r="O56" s="9"/>
      <c r="P56" s="63"/>
      <c r="Q56" s="45"/>
      <c r="R56" s="45"/>
    </row>
    <row r="57" spans="1:18" ht="12.75">
      <c r="A57" s="9"/>
      <c r="B57" s="9"/>
      <c r="C57" s="44"/>
      <c r="D57" s="48">
        <v>1</v>
      </c>
      <c r="E57" s="9"/>
      <c r="F57" s="9"/>
      <c r="G57" s="9"/>
      <c r="H57" s="9" t="s">
        <v>18</v>
      </c>
      <c r="I57" s="64"/>
      <c r="J57" s="64"/>
      <c r="K57" s="64"/>
      <c r="L57" s="64"/>
      <c r="M57" s="64"/>
      <c r="N57" s="64"/>
      <c r="O57" s="9"/>
      <c r="P57" s="63"/>
      <c r="Q57" s="45"/>
      <c r="R57" s="45"/>
    </row>
    <row r="58" spans="1:18" ht="12.75">
      <c r="A58" s="9"/>
      <c r="B58" s="9"/>
      <c r="C58" s="44"/>
      <c r="D58" s="46" t="s">
        <v>19</v>
      </c>
      <c r="E58" s="45"/>
      <c r="F58" s="45"/>
      <c r="G58" s="45"/>
      <c r="H58" s="45" t="s">
        <v>20</v>
      </c>
      <c r="I58" s="64"/>
      <c r="J58" s="64"/>
      <c r="K58" s="64"/>
      <c r="L58" s="64"/>
      <c r="M58" s="64"/>
      <c r="N58" s="67">
        <v>50</v>
      </c>
      <c r="O58" s="9"/>
      <c r="P58" s="72">
        <f>SUM(N58:O58)</f>
        <v>50</v>
      </c>
      <c r="Q58" s="45"/>
      <c r="R58" s="66">
        <f>SUM(P58:Q58)</f>
        <v>50</v>
      </c>
    </row>
    <row r="59" spans="1:18" ht="12.75">
      <c r="A59" s="9"/>
      <c r="B59" s="45"/>
      <c r="C59" s="45"/>
      <c r="D59" s="43" t="s">
        <v>23</v>
      </c>
      <c r="E59" s="9"/>
      <c r="F59" s="9"/>
      <c r="G59" s="9"/>
      <c r="H59" s="9" t="s">
        <v>24</v>
      </c>
      <c r="I59" s="64"/>
      <c r="J59" s="64"/>
      <c r="K59" s="64"/>
      <c r="L59" s="64"/>
      <c r="M59" s="64"/>
      <c r="N59" s="64"/>
      <c r="O59" s="9"/>
      <c r="P59" s="72">
        <f aca="true" t="shared" si="2" ref="P59:P70">SUM(N59:O59)</f>
        <v>0</v>
      </c>
      <c r="Q59" s="45"/>
      <c r="R59" s="66">
        <f aca="true" t="shared" si="3" ref="R59:R70">SUM(P59:Q59)</f>
        <v>0</v>
      </c>
    </row>
    <row r="60" spans="1:18" ht="12.75">
      <c r="A60" s="9"/>
      <c r="B60" s="45"/>
      <c r="C60" s="45"/>
      <c r="D60" s="46" t="s">
        <v>25</v>
      </c>
      <c r="E60" s="45"/>
      <c r="F60" s="45"/>
      <c r="G60" s="45"/>
      <c r="H60" s="45" t="s">
        <v>26</v>
      </c>
      <c r="I60" s="67"/>
      <c r="J60" s="67"/>
      <c r="K60" s="67"/>
      <c r="L60" s="67"/>
      <c r="M60" s="67"/>
      <c r="N60" s="67">
        <v>2700</v>
      </c>
      <c r="O60" s="9"/>
      <c r="P60" s="72">
        <f t="shared" si="2"/>
        <v>2700</v>
      </c>
      <c r="Q60" s="45"/>
      <c r="R60" s="66">
        <f t="shared" si="3"/>
        <v>2700</v>
      </c>
    </row>
    <row r="61" spans="1:18" ht="12.75">
      <c r="A61" s="9"/>
      <c r="B61" s="45"/>
      <c r="C61" s="45"/>
      <c r="D61" s="46" t="s">
        <v>27</v>
      </c>
      <c r="E61" s="45"/>
      <c r="F61" s="45"/>
      <c r="G61" s="45"/>
      <c r="H61" s="45" t="s">
        <v>28</v>
      </c>
      <c r="I61" s="67"/>
      <c r="J61" s="67"/>
      <c r="K61" s="67"/>
      <c r="L61" s="67"/>
      <c r="M61" s="67"/>
      <c r="N61" s="67">
        <v>280</v>
      </c>
      <c r="O61" s="9"/>
      <c r="P61" s="72">
        <f t="shared" si="2"/>
        <v>280</v>
      </c>
      <c r="Q61" s="45"/>
      <c r="R61" s="66">
        <f t="shared" si="3"/>
        <v>280</v>
      </c>
    </row>
    <row r="62" spans="1:18" ht="12.75">
      <c r="A62" s="9"/>
      <c r="B62" s="45"/>
      <c r="C62" s="45"/>
      <c r="D62" s="46" t="s">
        <v>29</v>
      </c>
      <c r="E62" s="45"/>
      <c r="F62" s="45"/>
      <c r="G62" s="45"/>
      <c r="H62" s="45" t="s">
        <v>30</v>
      </c>
      <c r="I62" s="67"/>
      <c r="J62" s="67"/>
      <c r="K62" s="67"/>
      <c r="L62" s="67"/>
      <c r="M62" s="67"/>
      <c r="N62" s="67">
        <v>29000</v>
      </c>
      <c r="O62" s="9"/>
      <c r="P62" s="72">
        <f t="shared" si="2"/>
        <v>29000</v>
      </c>
      <c r="Q62" s="45"/>
      <c r="R62" s="66">
        <f t="shared" si="3"/>
        <v>29000</v>
      </c>
    </row>
    <row r="63" spans="1:18" ht="12.75">
      <c r="A63" s="9"/>
      <c r="B63" s="45"/>
      <c r="C63" s="45"/>
      <c r="D63" s="46" t="s">
        <v>31</v>
      </c>
      <c r="E63" s="45"/>
      <c r="F63" s="45"/>
      <c r="G63" s="45"/>
      <c r="H63" s="45" t="s">
        <v>32</v>
      </c>
      <c r="I63" s="67"/>
      <c r="J63" s="67"/>
      <c r="K63" s="67"/>
      <c r="L63" s="67"/>
      <c r="M63" s="67"/>
      <c r="N63" s="67">
        <v>2890</v>
      </c>
      <c r="O63" s="9"/>
      <c r="P63" s="72">
        <f t="shared" si="2"/>
        <v>2890</v>
      </c>
      <c r="Q63" s="45"/>
      <c r="R63" s="66">
        <f t="shared" si="3"/>
        <v>2890</v>
      </c>
    </row>
    <row r="64" spans="1:18" ht="12.75">
      <c r="A64" s="9"/>
      <c r="B64" s="45"/>
      <c r="C64" s="45"/>
      <c r="D64" s="46" t="s">
        <v>33</v>
      </c>
      <c r="E64" s="45"/>
      <c r="F64" s="45"/>
      <c r="G64" s="45"/>
      <c r="H64" s="45" t="s">
        <v>129</v>
      </c>
      <c r="I64" s="67"/>
      <c r="J64" s="67"/>
      <c r="K64" s="67"/>
      <c r="L64" s="67"/>
      <c r="M64" s="67"/>
      <c r="N64" s="67">
        <v>4150</v>
      </c>
      <c r="O64" s="9"/>
      <c r="P64" s="72">
        <f t="shared" si="2"/>
        <v>4150</v>
      </c>
      <c r="Q64" s="45"/>
      <c r="R64" s="66">
        <f t="shared" si="3"/>
        <v>4150</v>
      </c>
    </row>
    <row r="65" spans="1:18" ht="12.75">
      <c r="A65" s="9"/>
      <c r="B65" s="9"/>
      <c r="C65" s="9"/>
      <c r="D65" s="46" t="s">
        <v>35</v>
      </c>
      <c r="E65" s="45"/>
      <c r="F65" s="45"/>
      <c r="G65" s="45"/>
      <c r="H65" s="45" t="s">
        <v>36</v>
      </c>
      <c r="I65" s="64"/>
      <c r="J65" s="64"/>
      <c r="K65" s="64"/>
      <c r="L65" s="64"/>
      <c r="M65" s="64"/>
      <c r="N65" s="67">
        <v>300</v>
      </c>
      <c r="O65" s="9"/>
      <c r="P65" s="72">
        <f t="shared" si="2"/>
        <v>300</v>
      </c>
      <c r="Q65" s="45"/>
      <c r="R65" s="66">
        <f t="shared" si="3"/>
        <v>300</v>
      </c>
    </row>
    <row r="66" spans="1:18" ht="12.75">
      <c r="A66" s="9"/>
      <c r="B66" s="9"/>
      <c r="C66" s="9"/>
      <c r="D66" s="46" t="s">
        <v>37</v>
      </c>
      <c r="E66" s="45"/>
      <c r="F66" s="45"/>
      <c r="G66" s="45"/>
      <c r="H66" s="45" t="s">
        <v>38</v>
      </c>
      <c r="I66" s="64"/>
      <c r="J66" s="64"/>
      <c r="K66" s="64"/>
      <c r="L66" s="64"/>
      <c r="M66" s="64"/>
      <c r="N66" s="67">
        <v>365</v>
      </c>
      <c r="O66" s="9"/>
      <c r="P66" s="72">
        <f t="shared" si="2"/>
        <v>365</v>
      </c>
      <c r="Q66" s="45"/>
      <c r="R66" s="66">
        <f t="shared" si="3"/>
        <v>365</v>
      </c>
    </row>
    <row r="67" spans="1:18" ht="12.75">
      <c r="A67" s="9"/>
      <c r="B67" s="9"/>
      <c r="C67" s="9"/>
      <c r="D67" s="43" t="s">
        <v>57</v>
      </c>
      <c r="E67" s="9"/>
      <c r="F67" s="9"/>
      <c r="G67" s="9"/>
      <c r="H67" s="9" t="s">
        <v>58</v>
      </c>
      <c r="I67" s="67"/>
      <c r="J67" s="67"/>
      <c r="K67" s="67"/>
      <c r="L67" s="67"/>
      <c r="M67" s="67"/>
      <c r="N67" s="67"/>
      <c r="O67" s="9"/>
      <c r="P67" s="72">
        <f t="shared" si="2"/>
        <v>0</v>
      </c>
      <c r="Q67" s="45"/>
      <c r="R67" s="66">
        <f t="shared" si="3"/>
        <v>0</v>
      </c>
    </row>
    <row r="68" spans="1:18" ht="12.75">
      <c r="A68" s="9"/>
      <c r="B68" s="9"/>
      <c r="C68" s="9"/>
      <c r="D68" s="46" t="s">
        <v>63</v>
      </c>
      <c r="E68" s="45"/>
      <c r="F68" s="45"/>
      <c r="G68" s="45"/>
      <c r="H68" s="45" t="s">
        <v>64</v>
      </c>
      <c r="I68" s="67">
        <v>101</v>
      </c>
      <c r="J68" s="67"/>
      <c r="K68" s="67">
        <f>SUM(I68:J68)</f>
        <v>101</v>
      </c>
      <c r="L68" s="67"/>
      <c r="M68" s="67">
        <f>SUM(K68:L68)</f>
        <v>101</v>
      </c>
      <c r="N68" s="67"/>
      <c r="O68" s="9"/>
      <c r="P68" s="72">
        <f t="shared" si="2"/>
        <v>0</v>
      </c>
      <c r="Q68" s="45"/>
      <c r="R68" s="66">
        <f t="shared" si="3"/>
        <v>0</v>
      </c>
    </row>
    <row r="69" spans="1:18" ht="12.75">
      <c r="A69" s="9"/>
      <c r="B69" s="9"/>
      <c r="C69" s="9"/>
      <c r="D69" s="46"/>
      <c r="E69" s="45"/>
      <c r="F69" s="45"/>
      <c r="G69" s="45"/>
      <c r="H69" s="45"/>
      <c r="I69" s="67"/>
      <c r="J69" s="67"/>
      <c r="K69" s="67">
        <f>SUM(I69:J69)</f>
        <v>0</v>
      </c>
      <c r="L69" s="67"/>
      <c r="M69" s="67">
        <f>SUM(K69:L69)</f>
        <v>0</v>
      </c>
      <c r="N69" s="67"/>
      <c r="O69" s="9"/>
      <c r="P69" s="72">
        <f t="shared" si="2"/>
        <v>0</v>
      </c>
      <c r="Q69" s="45"/>
      <c r="R69" s="66">
        <f t="shared" si="3"/>
        <v>0</v>
      </c>
    </row>
    <row r="70" spans="1:18" ht="12.75">
      <c r="A70" s="9"/>
      <c r="B70" s="9"/>
      <c r="C70" s="9"/>
      <c r="D70" s="43"/>
      <c r="E70" s="9"/>
      <c r="F70" s="9"/>
      <c r="G70" s="9"/>
      <c r="H70" s="9" t="s">
        <v>149</v>
      </c>
      <c r="I70" s="64">
        <f>SUM(I68)</f>
        <v>101</v>
      </c>
      <c r="J70" s="64">
        <f>SUM(J68)</f>
        <v>0</v>
      </c>
      <c r="K70" s="75">
        <f>SUM(I70:J70)</f>
        <v>101</v>
      </c>
      <c r="L70" s="75">
        <f>SUM(L68:L69)</f>
        <v>0</v>
      </c>
      <c r="M70" s="75">
        <f>SUM(K70:L70)</f>
        <v>101</v>
      </c>
      <c r="N70" s="64">
        <f>SUM(N58:N66)</f>
        <v>39735</v>
      </c>
      <c r="O70" s="64">
        <f>SUM(O58:O66)</f>
        <v>0</v>
      </c>
      <c r="P70" s="73">
        <f t="shared" si="2"/>
        <v>39735</v>
      </c>
      <c r="Q70" s="73">
        <f>SUM(Q58:Q69)</f>
        <v>0</v>
      </c>
      <c r="R70" s="64">
        <f t="shared" si="3"/>
        <v>39735</v>
      </c>
    </row>
    <row r="71" spans="1:18" ht="12.75">
      <c r="A71" s="9"/>
      <c r="B71" s="9"/>
      <c r="C71" s="9"/>
      <c r="D71" s="43"/>
      <c r="E71" s="9"/>
      <c r="F71" s="9"/>
      <c r="G71" s="9"/>
      <c r="H71" s="9"/>
      <c r="I71" s="64"/>
      <c r="J71" s="64"/>
      <c r="K71" s="64"/>
      <c r="L71" s="64"/>
      <c r="M71" s="64"/>
      <c r="N71" s="64"/>
      <c r="O71" s="9"/>
      <c r="P71" s="63"/>
      <c r="Q71" s="45"/>
      <c r="R71" s="45"/>
    </row>
    <row r="72" spans="1:18" ht="12.75">
      <c r="A72" s="9"/>
      <c r="B72" s="9">
        <v>7</v>
      </c>
      <c r="C72" s="9"/>
      <c r="D72" s="43"/>
      <c r="E72" s="9"/>
      <c r="F72" s="197" t="s">
        <v>156</v>
      </c>
      <c r="G72" s="197"/>
      <c r="H72" s="197"/>
      <c r="I72" s="197"/>
      <c r="J72" s="197"/>
      <c r="K72" s="197"/>
      <c r="L72" s="197"/>
      <c r="M72" s="197"/>
      <c r="N72" s="197"/>
      <c r="O72" s="9"/>
      <c r="P72" s="63"/>
      <c r="Q72" s="45"/>
      <c r="R72" s="45"/>
    </row>
    <row r="73" spans="1:18" ht="12.75">
      <c r="A73" s="9"/>
      <c r="B73" s="9"/>
      <c r="C73" s="44" t="s">
        <v>16</v>
      </c>
      <c r="D73" s="43"/>
      <c r="E73" s="9"/>
      <c r="F73" s="9"/>
      <c r="G73" s="174" t="s">
        <v>17</v>
      </c>
      <c r="H73" s="174"/>
      <c r="I73" s="64"/>
      <c r="J73" s="64"/>
      <c r="K73" s="64"/>
      <c r="L73" s="64"/>
      <c r="M73" s="64"/>
      <c r="N73" s="64"/>
      <c r="O73" s="9"/>
      <c r="P73" s="63"/>
      <c r="Q73" s="45"/>
      <c r="R73" s="45"/>
    </row>
    <row r="74" spans="1:18" ht="12.75">
      <c r="A74" s="9"/>
      <c r="B74" s="9"/>
      <c r="C74" s="44"/>
      <c r="D74" s="43" t="s">
        <v>57</v>
      </c>
      <c r="E74" s="9"/>
      <c r="F74" s="9"/>
      <c r="G74" s="9"/>
      <c r="H74" s="9" t="s">
        <v>58</v>
      </c>
      <c r="I74" s="64"/>
      <c r="J74" s="64"/>
      <c r="K74" s="64"/>
      <c r="L74" s="64"/>
      <c r="M74" s="64"/>
      <c r="N74" s="67"/>
      <c r="O74" s="9"/>
      <c r="P74" s="63"/>
      <c r="Q74" s="45"/>
      <c r="R74" s="45"/>
    </row>
    <row r="75" spans="1:18" ht="12.75">
      <c r="A75" s="9"/>
      <c r="B75" s="9"/>
      <c r="C75" s="44"/>
      <c r="D75" s="46" t="s">
        <v>63</v>
      </c>
      <c r="E75" s="45"/>
      <c r="F75" s="45"/>
      <c r="G75" s="45"/>
      <c r="H75" s="45" t="s">
        <v>64</v>
      </c>
      <c r="I75" s="67">
        <v>3750</v>
      </c>
      <c r="J75" s="67"/>
      <c r="K75" s="67">
        <f>SUM(I75:J75)</f>
        <v>3750</v>
      </c>
      <c r="L75" s="67"/>
      <c r="M75" s="67">
        <f>SUM(K75:L75)</f>
        <v>3750</v>
      </c>
      <c r="N75" s="67"/>
      <c r="O75" s="9"/>
      <c r="P75" s="63"/>
      <c r="Q75" s="45"/>
      <c r="R75" s="45"/>
    </row>
    <row r="76" spans="1:18" ht="12.75">
      <c r="A76" s="9"/>
      <c r="B76" s="45"/>
      <c r="C76" s="45"/>
      <c r="D76" s="46" t="s">
        <v>65</v>
      </c>
      <c r="E76" s="45"/>
      <c r="F76" s="45"/>
      <c r="G76" s="45"/>
      <c r="H76" s="45" t="s">
        <v>66</v>
      </c>
      <c r="I76" s="67">
        <v>10</v>
      </c>
      <c r="J76" s="67"/>
      <c r="K76" s="67">
        <f>SUM(I76:J76)</f>
        <v>10</v>
      </c>
      <c r="L76" s="67"/>
      <c r="M76" s="67">
        <f>SUM(K76:L76)</f>
        <v>10</v>
      </c>
      <c r="N76" s="67"/>
      <c r="O76" s="9"/>
      <c r="P76" s="63"/>
      <c r="Q76" s="45"/>
      <c r="R76" s="45"/>
    </row>
    <row r="77" spans="1:18" ht="12.75">
      <c r="A77" s="9"/>
      <c r="B77" s="9"/>
      <c r="C77" s="9"/>
      <c r="D77" s="46"/>
      <c r="E77" s="45"/>
      <c r="F77" s="45"/>
      <c r="G77" s="45"/>
      <c r="H77" s="45"/>
      <c r="I77" s="64"/>
      <c r="J77" s="64"/>
      <c r="K77" s="67">
        <f>SUM(I77:J77)</f>
        <v>0</v>
      </c>
      <c r="L77" s="67"/>
      <c r="M77" s="67">
        <f>SUM(K77:L77)</f>
        <v>0</v>
      </c>
      <c r="N77" s="64"/>
      <c r="O77" s="9"/>
      <c r="P77" s="63"/>
      <c r="Q77" s="45"/>
      <c r="R77" s="45"/>
    </row>
    <row r="78" spans="1:18" ht="12.75">
      <c r="A78" s="9"/>
      <c r="B78" s="9"/>
      <c r="C78" s="9"/>
      <c r="D78" s="43"/>
      <c r="E78" s="9"/>
      <c r="F78" s="9"/>
      <c r="G78" s="9"/>
      <c r="H78" s="9" t="s">
        <v>149</v>
      </c>
      <c r="I78" s="64">
        <f>SUM(I75:I77)</f>
        <v>3760</v>
      </c>
      <c r="J78" s="64">
        <f>SUM(J75:J77)</f>
        <v>0</v>
      </c>
      <c r="K78" s="75">
        <f>SUM(I78:J78)</f>
        <v>3760</v>
      </c>
      <c r="L78" s="75">
        <f>SUM(L75:L77)</f>
        <v>0</v>
      </c>
      <c r="M78" s="75">
        <f>SUM(K78:L78)</f>
        <v>3760</v>
      </c>
      <c r="N78" s="64"/>
      <c r="O78" s="9"/>
      <c r="P78" s="63"/>
      <c r="Q78" s="45"/>
      <c r="R78" s="45"/>
    </row>
    <row r="79" spans="1:18" ht="12.75">
      <c r="A79" s="9"/>
      <c r="B79" s="9"/>
      <c r="C79" s="9"/>
      <c r="D79" s="43"/>
      <c r="E79" s="9"/>
      <c r="F79" s="9"/>
      <c r="G79" s="9"/>
      <c r="H79" s="6"/>
      <c r="I79" s="76"/>
      <c r="J79" s="76"/>
      <c r="K79" s="76"/>
      <c r="L79" s="76"/>
      <c r="M79" s="76"/>
      <c r="N79" s="64"/>
      <c r="O79" s="9"/>
      <c r="P79" s="63"/>
      <c r="Q79" s="45"/>
      <c r="R79" s="45"/>
    </row>
    <row r="80" spans="1:18" ht="12.75">
      <c r="A80" s="9"/>
      <c r="B80" s="9">
        <v>8</v>
      </c>
      <c r="C80" s="9"/>
      <c r="D80" s="43"/>
      <c r="E80" s="9"/>
      <c r="F80" s="197" t="s">
        <v>157</v>
      </c>
      <c r="G80" s="197"/>
      <c r="H80" s="197"/>
      <c r="I80" s="197"/>
      <c r="J80" s="197"/>
      <c r="K80" s="197"/>
      <c r="L80" s="197"/>
      <c r="M80" s="197"/>
      <c r="N80" s="197"/>
      <c r="O80" s="9"/>
      <c r="P80" s="63"/>
      <c r="Q80" s="45"/>
      <c r="R80" s="45"/>
    </row>
    <row r="81" spans="1:18" ht="12.75">
      <c r="A81" s="9"/>
      <c r="B81" s="9"/>
      <c r="C81" s="44" t="s">
        <v>16</v>
      </c>
      <c r="D81" s="43"/>
      <c r="E81" s="9"/>
      <c r="F81" s="9"/>
      <c r="G81" s="174" t="s">
        <v>17</v>
      </c>
      <c r="H81" s="174"/>
      <c r="I81" s="64"/>
      <c r="J81" s="64"/>
      <c r="K81" s="64"/>
      <c r="L81" s="64"/>
      <c r="M81" s="64"/>
      <c r="N81" s="64"/>
      <c r="O81" s="9"/>
      <c r="P81" s="63"/>
      <c r="Q81" s="45"/>
      <c r="R81" s="45"/>
    </row>
    <row r="82" spans="1:18" ht="12.75">
      <c r="A82" s="9"/>
      <c r="B82" s="9"/>
      <c r="C82" s="44"/>
      <c r="D82" s="48">
        <v>1</v>
      </c>
      <c r="E82" s="9"/>
      <c r="F82" s="9"/>
      <c r="G82" s="9"/>
      <c r="H82" s="9" t="s">
        <v>18</v>
      </c>
      <c r="I82" s="64"/>
      <c r="J82" s="64"/>
      <c r="K82" s="64"/>
      <c r="L82" s="64"/>
      <c r="M82" s="64"/>
      <c r="N82" s="67"/>
      <c r="O82" s="9"/>
      <c r="P82" s="63"/>
      <c r="Q82" s="45"/>
      <c r="R82" s="45"/>
    </row>
    <row r="83" spans="1:18" ht="12.75">
      <c r="A83" s="9"/>
      <c r="B83" s="9"/>
      <c r="C83" s="44"/>
      <c r="D83" s="46" t="s">
        <v>19</v>
      </c>
      <c r="E83" s="45"/>
      <c r="F83" s="45"/>
      <c r="G83" s="45"/>
      <c r="H83" s="45" t="s">
        <v>20</v>
      </c>
      <c r="I83" s="64"/>
      <c r="J83" s="64"/>
      <c r="K83" s="64"/>
      <c r="L83" s="64"/>
      <c r="M83" s="64"/>
      <c r="N83" s="71">
        <v>102</v>
      </c>
      <c r="O83" s="9"/>
      <c r="P83" s="72">
        <f>SUM(N83:O83)</f>
        <v>102</v>
      </c>
      <c r="Q83" s="45"/>
      <c r="R83" s="66">
        <f>SUM(P83:Q83)</f>
        <v>102</v>
      </c>
    </row>
    <row r="84" spans="1:18" ht="12.75">
      <c r="A84" s="6"/>
      <c r="B84" s="6"/>
      <c r="C84" s="50"/>
      <c r="D84" s="46" t="s">
        <v>21</v>
      </c>
      <c r="E84" s="45"/>
      <c r="F84" s="45"/>
      <c r="G84" s="45"/>
      <c r="H84" s="45" t="s">
        <v>22</v>
      </c>
      <c r="I84" s="67"/>
      <c r="J84" s="67"/>
      <c r="K84" s="67"/>
      <c r="L84" s="67"/>
      <c r="M84" s="67"/>
      <c r="N84" s="67">
        <v>12</v>
      </c>
      <c r="O84" s="6"/>
      <c r="P84" s="72">
        <f>SUM(N84:O84)</f>
        <v>12</v>
      </c>
      <c r="Q84" s="45"/>
      <c r="R84" s="66">
        <f>SUM(P84:Q84)</f>
        <v>12</v>
      </c>
    </row>
    <row r="85" spans="1:18" ht="12.75">
      <c r="A85" s="9"/>
      <c r="B85" s="45"/>
      <c r="C85" s="45"/>
      <c r="D85" s="43" t="s">
        <v>57</v>
      </c>
      <c r="E85" s="9"/>
      <c r="F85" s="9"/>
      <c r="G85" s="9"/>
      <c r="H85" s="9" t="s">
        <v>58</v>
      </c>
      <c r="I85" s="64"/>
      <c r="J85" s="64"/>
      <c r="K85" s="64"/>
      <c r="L85" s="64"/>
      <c r="M85" s="64"/>
      <c r="N85" s="64"/>
      <c r="O85" s="9"/>
      <c r="P85" s="63"/>
      <c r="Q85" s="45"/>
      <c r="R85" s="45"/>
    </row>
    <row r="86" spans="1:18" ht="12.75">
      <c r="A86" s="9"/>
      <c r="B86" s="45"/>
      <c r="C86" s="45"/>
      <c r="D86" s="46" t="s">
        <v>59</v>
      </c>
      <c r="E86" s="45"/>
      <c r="F86" s="45"/>
      <c r="G86" s="45"/>
      <c r="H86" s="45" t="s">
        <v>60</v>
      </c>
      <c r="I86" s="67">
        <v>9</v>
      </c>
      <c r="J86" s="67"/>
      <c r="K86" s="67">
        <f>SUM(I86:J86)</f>
        <v>9</v>
      </c>
      <c r="L86" s="67"/>
      <c r="M86" s="67">
        <f>SUM(K86:L86)</f>
        <v>9</v>
      </c>
      <c r="N86" s="67"/>
      <c r="O86" s="9"/>
      <c r="P86" s="63"/>
      <c r="Q86" s="45"/>
      <c r="R86" s="45"/>
    </row>
    <row r="87" spans="1:18" ht="12.75">
      <c r="A87" s="9"/>
      <c r="B87" s="45"/>
      <c r="C87" s="45"/>
      <c r="D87" s="46" t="s">
        <v>61</v>
      </c>
      <c r="E87" s="45"/>
      <c r="F87" s="45"/>
      <c r="G87" s="45"/>
      <c r="H87" s="45" t="s">
        <v>62</v>
      </c>
      <c r="I87" s="67">
        <v>4</v>
      </c>
      <c r="J87" s="67"/>
      <c r="K87" s="67">
        <f>SUM(I87:J87)</f>
        <v>4</v>
      </c>
      <c r="L87" s="67"/>
      <c r="M87" s="67">
        <f aca="true" t="shared" si="4" ref="M87:M103">SUM(K87:L87)</f>
        <v>4</v>
      </c>
      <c r="N87" s="67"/>
      <c r="O87" s="9"/>
      <c r="P87" s="63"/>
      <c r="Q87" s="45"/>
      <c r="R87" s="45"/>
    </row>
    <row r="88" spans="1:18" ht="12.75">
      <c r="A88" s="9"/>
      <c r="B88" s="45"/>
      <c r="C88" s="45"/>
      <c r="D88" s="46" t="s">
        <v>63</v>
      </c>
      <c r="E88" s="45"/>
      <c r="F88" s="45"/>
      <c r="G88" s="45"/>
      <c r="H88" s="45" t="s">
        <v>64</v>
      </c>
      <c r="I88" s="68">
        <v>5424</v>
      </c>
      <c r="J88" s="68">
        <v>-1181</v>
      </c>
      <c r="K88" s="67">
        <f>SUM(I88:J88)</f>
        <v>4243</v>
      </c>
      <c r="L88" s="67"/>
      <c r="M88" s="67">
        <f t="shared" si="4"/>
        <v>4243</v>
      </c>
      <c r="N88" s="67"/>
      <c r="O88" s="9"/>
      <c r="P88" s="63"/>
      <c r="Q88" s="45"/>
      <c r="R88" s="45"/>
    </row>
    <row r="89" spans="1:18" ht="12.75">
      <c r="A89" s="9"/>
      <c r="B89" s="45"/>
      <c r="C89" s="45"/>
      <c r="D89" s="46" t="s">
        <v>65</v>
      </c>
      <c r="E89" s="45"/>
      <c r="F89" s="45"/>
      <c r="G89" s="45"/>
      <c r="H89" s="45" t="s">
        <v>66</v>
      </c>
      <c r="I89" s="67">
        <v>352</v>
      </c>
      <c r="J89" s="67"/>
      <c r="K89" s="67">
        <f>SUM(I89:J89)</f>
        <v>352</v>
      </c>
      <c r="L89" s="67"/>
      <c r="M89" s="67">
        <f t="shared" si="4"/>
        <v>352</v>
      </c>
      <c r="N89" s="67"/>
      <c r="O89" s="9"/>
      <c r="P89" s="63"/>
      <c r="Q89" s="45"/>
      <c r="R89" s="45"/>
    </row>
    <row r="90" spans="1:18" ht="12.75">
      <c r="A90" s="9"/>
      <c r="B90" s="45"/>
      <c r="C90" s="9" t="s">
        <v>91</v>
      </c>
      <c r="D90" s="46"/>
      <c r="E90" s="45"/>
      <c r="F90" s="45"/>
      <c r="G90" s="174" t="s">
        <v>92</v>
      </c>
      <c r="H90" s="174"/>
      <c r="I90" s="67"/>
      <c r="J90" s="67"/>
      <c r="K90" s="67"/>
      <c r="L90" s="67"/>
      <c r="M90" s="67"/>
      <c r="N90" s="67"/>
      <c r="O90" s="9"/>
      <c r="P90" s="63"/>
      <c r="Q90" s="45"/>
      <c r="R90" s="45"/>
    </row>
    <row r="91" spans="1:18" ht="12.75">
      <c r="A91" s="9"/>
      <c r="B91" s="45"/>
      <c r="C91" s="45"/>
      <c r="D91" s="43" t="s">
        <v>93</v>
      </c>
      <c r="E91" s="9"/>
      <c r="F91" s="9"/>
      <c r="G91" s="9"/>
      <c r="H91" s="9" t="s">
        <v>94</v>
      </c>
      <c r="I91" s="67"/>
      <c r="J91" s="67"/>
      <c r="K91" s="67"/>
      <c r="L91" s="67"/>
      <c r="M91" s="67"/>
      <c r="N91" s="67"/>
      <c r="O91" s="9"/>
      <c r="P91" s="63"/>
      <c r="Q91" s="45"/>
      <c r="R91" s="45"/>
    </row>
    <row r="92" spans="1:18" ht="12.75">
      <c r="A92" s="9"/>
      <c r="B92" s="45"/>
      <c r="C92" s="45"/>
      <c r="D92" s="46" t="s">
        <v>21</v>
      </c>
      <c r="E92" s="45"/>
      <c r="F92" s="45"/>
      <c r="G92" s="45"/>
      <c r="H92" s="6" t="s">
        <v>158</v>
      </c>
      <c r="I92" s="67"/>
      <c r="J92" s="67"/>
      <c r="K92" s="67"/>
      <c r="L92" s="67"/>
      <c r="M92" s="67"/>
      <c r="N92" s="74"/>
      <c r="O92" s="9"/>
      <c r="P92" s="63"/>
      <c r="Q92" s="45"/>
      <c r="R92" s="45">
        <f>SUM(P92:Q92)</f>
        <v>0</v>
      </c>
    </row>
    <row r="93" spans="1:18" ht="12.75">
      <c r="A93" s="9"/>
      <c r="B93" s="45"/>
      <c r="C93" s="45"/>
      <c r="D93" s="46" t="s">
        <v>99</v>
      </c>
      <c r="E93" s="45"/>
      <c r="F93" s="45"/>
      <c r="G93" s="45"/>
      <c r="H93" s="6" t="s">
        <v>100</v>
      </c>
      <c r="I93" s="67"/>
      <c r="J93" s="67"/>
      <c r="K93" s="67"/>
      <c r="L93" s="67"/>
      <c r="M93" s="67"/>
      <c r="N93" s="74"/>
      <c r="O93" s="9"/>
      <c r="P93" s="63"/>
      <c r="Q93" s="45"/>
      <c r="R93" s="45">
        <f>SUM(P93:Q93)</f>
        <v>0</v>
      </c>
    </row>
    <row r="94" spans="1:18" ht="12.75">
      <c r="A94" s="6"/>
      <c r="B94" s="6"/>
      <c r="C94" s="6"/>
      <c r="D94" s="49" t="s">
        <v>101</v>
      </c>
      <c r="E94" s="6"/>
      <c r="F94" s="6"/>
      <c r="G94" s="6"/>
      <c r="H94" s="6" t="s">
        <v>102</v>
      </c>
      <c r="I94" s="67"/>
      <c r="J94" s="67"/>
      <c r="K94" s="67"/>
      <c r="L94" s="67"/>
      <c r="M94" s="67"/>
      <c r="N94" s="67">
        <v>15</v>
      </c>
      <c r="O94" s="6"/>
      <c r="P94" s="77">
        <f>SUM(N94:O94)</f>
        <v>15</v>
      </c>
      <c r="Q94" s="45"/>
      <c r="R94" s="45">
        <f>SUM(P94:Q94)</f>
        <v>15</v>
      </c>
    </row>
    <row r="95" spans="1:18" ht="12.75">
      <c r="A95" s="9"/>
      <c r="B95" s="9"/>
      <c r="C95" s="9"/>
      <c r="D95" s="43" t="s">
        <v>23</v>
      </c>
      <c r="E95" s="9"/>
      <c r="F95" s="9"/>
      <c r="G95" s="9"/>
      <c r="H95" s="9" t="s">
        <v>107</v>
      </c>
      <c r="I95" s="67"/>
      <c r="J95" s="67"/>
      <c r="K95" s="67"/>
      <c r="L95" s="67"/>
      <c r="M95" s="67"/>
      <c r="N95" s="64"/>
      <c r="O95" s="9"/>
      <c r="P95" s="63"/>
      <c r="Q95" s="45"/>
      <c r="R95" s="45"/>
    </row>
    <row r="96" spans="1:18" ht="34.5" customHeight="1">
      <c r="A96" s="6"/>
      <c r="B96" s="6"/>
      <c r="C96" s="6"/>
      <c r="D96" s="49" t="s">
        <v>25</v>
      </c>
      <c r="E96" s="6"/>
      <c r="F96" s="6"/>
      <c r="G96" s="6"/>
      <c r="H96" s="107" t="s">
        <v>159</v>
      </c>
      <c r="I96" s="67"/>
      <c r="J96" s="67">
        <v>1181</v>
      </c>
      <c r="K96" s="67">
        <f>SUM(I96:J96)</f>
        <v>1181</v>
      </c>
      <c r="L96" s="67"/>
      <c r="M96" s="67">
        <f t="shared" si="4"/>
        <v>1181</v>
      </c>
      <c r="N96" s="67"/>
      <c r="O96" s="6"/>
      <c r="P96" s="78"/>
      <c r="Q96" s="45"/>
      <c r="R96" s="45"/>
    </row>
    <row r="97" spans="1:18" ht="12.75">
      <c r="A97" s="6"/>
      <c r="B97" s="6"/>
      <c r="C97" s="6"/>
      <c r="D97" s="49" t="s">
        <v>27</v>
      </c>
      <c r="E97" s="6"/>
      <c r="F97" s="6"/>
      <c r="G97" s="6"/>
      <c r="H97" s="6" t="s">
        <v>109</v>
      </c>
      <c r="I97" s="74"/>
      <c r="J97" s="74"/>
      <c r="K97" s="74"/>
      <c r="L97" s="74"/>
      <c r="M97" s="67">
        <f t="shared" si="4"/>
        <v>0</v>
      </c>
      <c r="N97" s="67"/>
      <c r="O97" s="6"/>
      <c r="P97" s="78"/>
      <c r="Q97" s="45"/>
      <c r="R97" s="45"/>
    </row>
    <row r="98" spans="1:18" ht="12.75">
      <c r="A98" s="6"/>
      <c r="B98" s="6"/>
      <c r="C98" s="6"/>
      <c r="D98" s="49" t="s">
        <v>29</v>
      </c>
      <c r="E98" s="6"/>
      <c r="F98" s="6"/>
      <c r="G98" s="6"/>
      <c r="H98" s="6" t="s">
        <v>110</v>
      </c>
      <c r="I98" s="74"/>
      <c r="J98" s="74"/>
      <c r="K98" s="74"/>
      <c r="L98" s="74"/>
      <c r="M98" s="67">
        <f t="shared" si="4"/>
        <v>0</v>
      </c>
      <c r="N98" s="67"/>
      <c r="O98" s="6"/>
      <c r="P98" s="78"/>
      <c r="Q98" s="45"/>
      <c r="R98" s="45"/>
    </row>
    <row r="99" spans="1:18" ht="12.75">
      <c r="A99" s="6"/>
      <c r="B99" s="6"/>
      <c r="C99" s="6"/>
      <c r="D99" s="51"/>
      <c r="E99" s="52"/>
      <c r="F99" s="52"/>
      <c r="G99" s="52"/>
      <c r="H99" s="53"/>
      <c r="I99" s="79"/>
      <c r="J99" s="79"/>
      <c r="K99" s="79">
        <f>SUM(I99:J99)</f>
        <v>0</v>
      </c>
      <c r="L99" s="79"/>
      <c r="M99" s="67">
        <f t="shared" si="4"/>
        <v>0</v>
      </c>
      <c r="N99" s="67"/>
      <c r="O99" s="6"/>
      <c r="P99" s="78"/>
      <c r="Q99" s="45"/>
      <c r="R99" s="45"/>
    </row>
    <row r="100" spans="1:18" ht="12.75">
      <c r="A100" s="6"/>
      <c r="B100" s="6"/>
      <c r="C100" s="6"/>
      <c r="D100" s="43" t="s">
        <v>69</v>
      </c>
      <c r="E100" s="9"/>
      <c r="F100" s="9"/>
      <c r="G100" s="9"/>
      <c r="H100" s="9" t="s">
        <v>116</v>
      </c>
      <c r="I100" s="67"/>
      <c r="J100" s="67"/>
      <c r="K100" s="67"/>
      <c r="L100" s="67"/>
      <c r="M100" s="67">
        <f t="shared" si="4"/>
        <v>0</v>
      </c>
      <c r="N100" s="67"/>
      <c r="O100" s="6"/>
      <c r="P100" s="78"/>
      <c r="Q100" s="45"/>
      <c r="R100" s="45"/>
    </row>
    <row r="101" spans="1:18" ht="12.75">
      <c r="A101" s="6"/>
      <c r="B101" s="6"/>
      <c r="C101" s="6"/>
      <c r="D101" s="49" t="s">
        <v>71</v>
      </c>
      <c r="E101" s="6"/>
      <c r="F101" s="6"/>
      <c r="G101" s="6"/>
      <c r="H101" s="6" t="s">
        <v>117</v>
      </c>
      <c r="I101" s="74"/>
      <c r="J101" s="74"/>
      <c r="K101" s="74"/>
      <c r="L101" s="74"/>
      <c r="M101" s="67">
        <f t="shared" si="4"/>
        <v>0</v>
      </c>
      <c r="N101" s="67"/>
      <c r="O101" s="6"/>
      <c r="P101" s="78"/>
      <c r="Q101" s="45"/>
      <c r="R101" s="45"/>
    </row>
    <row r="102" spans="1:18" ht="12.75">
      <c r="A102" s="6"/>
      <c r="B102" s="6"/>
      <c r="C102" s="6"/>
      <c r="D102" s="43"/>
      <c r="E102" s="6"/>
      <c r="F102" s="6"/>
      <c r="G102" s="6"/>
      <c r="H102" s="6"/>
      <c r="I102" s="67"/>
      <c r="J102" s="67"/>
      <c r="K102" s="67"/>
      <c r="L102" s="67"/>
      <c r="M102" s="67">
        <f t="shared" si="4"/>
        <v>0</v>
      </c>
      <c r="N102" s="67"/>
      <c r="O102" s="6"/>
      <c r="P102" s="78"/>
      <c r="Q102" s="45"/>
      <c r="R102" s="45"/>
    </row>
    <row r="103" spans="1:18" ht="12.75">
      <c r="A103" s="9"/>
      <c r="B103" s="9"/>
      <c r="C103" s="9"/>
      <c r="D103" s="43"/>
      <c r="E103" s="9"/>
      <c r="F103" s="9"/>
      <c r="G103" s="9"/>
      <c r="H103" s="9" t="s">
        <v>149</v>
      </c>
      <c r="I103" s="64">
        <f>SUM(I86:I101)</f>
        <v>5789</v>
      </c>
      <c r="J103" s="64">
        <f>SUM(J86:J101)</f>
        <v>0</v>
      </c>
      <c r="K103" s="64">
        <f>SUM(I103:J103)</f>
        <v>5789</v>
      </c>
      <c r="L103" s="64">
        <f>SUM(L86:L102)</f>
        <v>0</v>
      </c>
      <c r="M103" s="64">
        <f t="shared" si="4"/>
        <v>5789</v>
      </c>
      <c r="N103" s="64">
        <f>SUM(N83:N102)</f>
        <v>129</v>
      </c>
      <c r="O103" s="64">
        <f>SUM(O83:O102)</f>
        <v>0</v>
      </c>
      <c r="P103" s="73">
        <f>SUM(P83:P102)</f>
        <v>129</v>
      </c>
      <c r="Q103" s="73">
        <f>SUM(Q83:Q102)</f>
        <v>0</v>
      </c>
      <c r="R103" s="64">
        <f>SUM(R83:R102)</f>
        <v>129</v>
      </c>
    </row>
    <row r="104" spans="1:18" ht="12.75">
      <c r="A104" s="9"/>
      <c r="B104" s="9"/>
      <c r="C104" s="9"/>
      <c r="D104" s="43"/>
      <c r="E104" s="9"/>
      <c r="F104" s="9"/>
      <c r="G104" s="9"/>
      <c r="H104" s="9"/>
      <c r="I104" s="64"/>
      <c r="J104" s="64"/>
      <c r="K104" s="64"/>
      <c r="L104" s="64"/>
      <c r="M104" s="64"/>
      <c r="N104" s="64"/>
      <c r="O104" s="9"/>
      <c r="P104" s="63"/>
      <c r="Q104" s="45"/>
      <c r="R104" s="45"/>
    </row>
    <row r="105" spans="1:18" ht="12.75">
      <c r="A105" s="9"/>
      <c r="B105" s="9">
        <v>9</v>
      </c>
      <c r="C105" s="9"/>
      <c r="D105" s="43"/>
      <c r="E105" s="9"/>
      <c r="F105" s="197" t="s">
        <v>160</v>
      </c>
      <c r="G105" s="197"/>
      <c r="H105" s="197"/>
      <c r="I105" s="197"/>
      <c r="J105" s="197"/>
      <c r="K105" s="197"/>
      <c r="L105" s="197"/>
      <c r="M105" s="197"/>
      <c r="N105" s="197"/>
      <c r="O105" s="9"/>
      <c r="P105" s="63"/>
      <c r="Q105" s="45"/>
      <c r="R105" s="45"/>
    </row>
    <row r="106" spans="1:18" ht="12.75">
      <c r="A106" s="9"/>
      <c r="B106" s="9"/>
      <c r="C106" s="44" t="s">
        <v>16</v>
      </c>
      <c r="D106" s="43"/>
      <c r="E106" s="9"/>
      <c r="F106" s="9"/>
      <c r="G106" s="174" t="s">
        <v>17</v>
      </c>
      <c r="H106" s="174"/>
      <c r="I106" s="69"/>
      <c r="J106" s="69"/>
      <c r="K106" s="69"/>
      <c r="L106" s="69"/>
      <c r="M106" s="69"/>
      <c r="N106" s="69"/>
      <c r="O106" s="9"/>
      <c r="P106" s="63"/>
      <c r="Q106" s="45"/>
      <c r="R106" s="45"/>
    </row>
    <row r="107" spans="1:18" ht="12.75">
      <c r="A107" s="9"/>
      <c r="B107" s="45"/>
      <c r="C107" s="45"/>
      <c r="D107" s="43" t="s">
        <v>23</v>
      </c>
      <c r="E107" s="9"/>
      <c r="F107" s="9"/>
      <c r="G107" s="9"/>
      <c r="H107" s="9" t="s">
        <v>24</v>
      </c>
      <c r="I107" s="64"/>
      <c r="J107" s="64"/>
      <c r="K107" s="64"/>
      <c r="L107" s="64"/>
      <c r="M107" s="64"/>
      <c r="N107" s="64"/>
      <c r="O107" s="45"/>
      <c r="P107" s="65"/>
      <c r="Q107" s="45"/>
      <c r="R107" s="45"/>
    </row>
    <row r="108" spans="1:18" ht="12.75">
      <c r="A108" s="6"/>
      <c r="B108" s="6"/>
      <c r="C108" s="6"/>
      <c r="D108" s="49" t="s">
        <v>39</v>
      </c>
      <c r="E108" s="6"/>
      <c r="F108" s="6"/>
      <c r="G108" s="6"/>
      <c r="H108" s="6" t="s">
        <v>40</v>
      </c>
      <c r="I108" s="67"/>
      <c r="J108" s="67"/>
      <c r="K108" s="67"/>
      <c r="L108" s="67"/>
      <c r="M108" s="67"/>
      <c r="N108" s="74"/>
      <c r="O108" s="6"/>
      <c r="P108" s="78"/>
      <c r="Q108" s="45"/>
      <c r="R108" s="45"/>
    </row>
    <row r="109" spans="1:18" ht="12.75">
      <c r="A109" s="6"/>
      <c r="B109" s="6"/>
      <c r="C109" s="6"/>
      <c r="D109" s="49" t="s">
        <v>41</v>
      </c>
      <c r="E109" s="6"/>
      <c r="F109" s="6"/>
      <c r="G109" s="6"/>
      <c r="H109" s="6" t="s">
        <v>42</v>
      </c>
      <c r="I109" s="67"/>
      <c r="J109" s="67"/>
      <c r="K109" s="67"/>
      <c r="L109" s="67"/>
      <c r="M109" s="67"/>
      <c r="N109" s="74"/>
      <c r="O109" s="6"/>
      <c r="P109" s="78"/>
      <c r="Q109" s="45"/>
      <c r="R109" s="45"/>
    </row>
    <row r="110" spans="1:18" ht="12.75">
      <c r="A110" s="9"/>
      <c r="B110" s="9"/>
      <c r="C110" s="9"/>
      <c r="D110" s="43" t="s">
        <v>43</v>
      </c>
      <c r="E110" s="9"/>
      <c r="F110" s="9"/>
      <c r="G110" s="9"/>
      <c r="H110" s="9" t="s">
        <v>44</v>
      </c>
      <c r="I110" s="64"/>
      <c r="J110" s="64"/>
      <c r="K110" s="64"/>
      <c r="L110" s="64"/>
      <c r="M110" s="64"/>
      <c r="N110" s="80"/>
      <c r="O110" s="9"/>
      <c r="P110" s="63"/>
      <c r="Q110" s="45"/>
      <c r="R110" s="45"/>
    </row>
    <row r="111" spans="1:18" ht="12.75">
      <c r="A111" s="6"/>
      <c r="B111" s="6"/>
      <c r="C111" s="6"/>
      <c r="D111" s="49" t="s">
        <v>45</v>
      </c>
      <c r="E111" s="6"/>
      <c r="F111" s="6"/>
      <c r="G111" s="6"/>
      <c r="H111" s="6" t="s">
        <v>46</v>
      </c>
      <c r="I111" s="67"/>
      <c r="J111" s="67"/>
      <c r="K111" s="67"/>
      <c r="L111" s="67"/>
      <c r="M111" s="67"/>
      <c r="N111" s="74">
        <v>19923</v>
      </c>
      <c r="O111" s="6"/>
      <c r="P111" s="77">
        <f>SUM(N111:O111)</f>
        <v>19923</v>
      </c>
      <c r="Q111" s="45"/>
      <c r="R111" s="66">
        <f>SUM(P111:Q111)</f>
        <v>19923</v>
      </c>
    </row>
    <row r="112" spans="1:18" ht="45">
      <c r="A112" s="6"/>
      <c r="B112" s="6"/>
      <c r="C112" s="6"/>
      <c r="D112" s="49" t="s">
        <v>47</v>
      </c>
      <c r="E112" s="6"/>
      <c r="F112" s="6"/>
      <c r="G112" s="6"/>
      <c r="H112" s="5" t="s">
        <v>48</v>
      </c>
      <c r="I112" s="67"/>
      <c r="J112" s="67"/>
      <c r="K112" s="67"/>
      <c r="L112" s="67"/>
      <c r="M112" s="67"/>
      <c r="N112" s="74">
        <v>23580</v>
      </c>
      <c r="O112" s="6"/>
      <c r="P112" s="77">
        <f aca="true" t="shared" si="5" ref="P112:P123">SUM(N112:O112)</f>
        <v>23580</v>
      </c>
      <c r="Q112" s="45"/>
      <c r="R112" s="66">
        <f aca="true" t="shared" si="6" ref="R112:R123">SUM(P112:Q112)</f>
        <v>23580</v>
      </c>
    </row>
    <row r="113" spans="1:18" ht="22.5">
      <c r="A113" s="6"/>
      <c r="B113" s="6"/>
      <c r="C113" s="6"/>
      <c r="D113" s="49" t="s">
        <v>49</v>
      </c>
      <c r="E113" s="6"/>
      <c r="F113" s="6"/>
      <c r="G113" s="6"/>
      <c r="H113" s="5" t="s">
        <v>50</v>
      </c>
      <c r="I113" s="67"/>
      <c r="J113" s="67"/>
      <c r="K113" s="67"/>
      <c r="L113" s="67"/>
      <c r="M113" s="67"/>
      <c r="N113" s="74">
        <v>2557</v>
      </c>
      <c r="O113" s="6"/>
      <c r="P113" s="77">
        <f t="shared" si="5"/>
        <v>2557</v>
      </c>
      <c r="Q113" s="45"/>
      <c r="R113" s="66">
        <f t="shared" si="6"/>
        <v>2557</v>
      </c>
    </row>
    <row r="114" spans="1:18" ht="22.5">
      <c r="A114" s="6"/>
      <c r="B114" s="6"/>
      <c r="C114" s="6"/>
      <c r="D114" s="49" t="s">
        <v>51</v>
      </c>
      <c r="E114" s="6"/>
      <c r="F114" s="6"/>
      <c r="G114" s="6"/>
      <c r="H114" s="5" t="s">
        <v>52</v>
      </c>
      <c r="I114" s="67"/>
      <c r="J114" s="67"/>
      <c r="K114" s="67"/>
      <c r="L114" s="67"/>
      <c r="M114" s="67"/>
      <c r="N114" s="74">
        <v>9427</v>
      </c>
      <c r="O114" s="6"/>
      <c r="P114" s="77">
        <f t="shared" si="5"/>
        <v>9427</v>
      </c>
      <c r="Q114" s="45"/>
      <c r="R114" s="66">
        <f t="shared" si="6"/>
        <v>9427</v>
      </c>
    </row>
    <row r="115" spans="1:18" ht="22.5">
      <c r="A115" s="6"/>
      <c r="B115" s="6"/>
      <c r="C115" s="6"/>
      <c r="D115" s="49" t="s">
        <v>53</v>
      </c>
      <c r="E115" s="6"/>
      <c r="F115" s="6"/>
      <c r="G115" s="6"/>
      <c r="H115" s="5" t="s">
        <v>54</v>
      </c>
      <c r="I115" s="67"/>
      <c r="J115" s="67"/>
      <c r="K115" s="67"/>
      <c r="L115" s="67"/>
      <c r="M115" s="67"/>
      <c r="N115" s="74">
        <v>1502</v>
      </c>
      <c r="O115" s="6"/>
      <c r="P115" s="77">
        <f t="shared" si="5"/>
        <v>1502</v>
      </c>
      <c r="Q115" s="45"/>
      <c r="R115" s="66">
        <f t="shared" si="6"/>
        <v>1502</v>
      </c>
    </row>
    <row r="116" spans="1:18" ht="22.5">
      <c r="A116" s="54"/>
      <c r="B116" s="6"/>
      <c r="C116" s="6"/>
      <c r="D116" s="49" t="s">
        <v>55</v>
      </c>
      <c r="E116" s="6"/>
      <c r="F116" s="6"/>
      <c r="G116" s="6"/>
      <c r="H116" s="5" t="s">
        <v>56</v>
      </c>
      <c r="I116" s="67"/>
      <c r="J116" s="67"/>
      <c r="K116" s="67"/>
      <c r="L116" s="67"/>
      <c r="M116" s="67"/>
      <c r="N116" s="74">
        <v>712</v>
      </c>
      <c r="O116" s="67"/>
      <c r="P116" s="77">
        <f t="shared" si="5"/>
        <v>712</v>
      </c>
      <c r="Q116" s="45"/>
      <c r="R116" s="66">
        <f t="shared" si="6"/>
        <v>712</v>
      </c>
    </row>
    <row r="117" spans="1:18" ht="12.75">
      <c r="A117" s="6"/>
      <c r="B117" s="6"/>
      <c r="C117" s="6"/>
      <c r="D117" s="43" t="s">
        <v>69</v>
      </c>
      <c r="E117" s="9"/>
      <c r="F117" s="9"/>
      <c r="G117" s="9"/>
      <c r="H117" s="9" t="s">
        <v>70</v>
      </c>
      <c r="I117" s="67"/>
      <c r="J117" s="67"/>
      <c r="K117" s="67"/>
      <c r="L117" s="67"/>
      <c r="M117" s="67"/>
      <c r="N117" s="74"/>
      <c r="O117" s="6"/>
      <c r="P117" s="77">
        <f t="shared" si="5"/>
        <v>0</v>
      </c>
      <c r="Q117" s="45"/>
      <c r="R117" s="66">
        <f t="shared" si="6"/>
        <v>0</v>
      </c>
    </row>
    <row r="118" spans="1:18" ht="12.75">
      <c r="A118" s="6"/>
      <c r="B118" s="6"/>
      <c r="C118" s="6"/>
      <c r="D118" s="49" t="s">
        <v>71</v>
      </c>
      <c r="E118" s="6"/>
      <c r="F118" s="6"/>
      <c r="G118" s="6"/>
      <c r="H118" s="6" t="s">
        <v>72</v>
      </c>
      <c r="I118" s="67"/>
      <c r="J118" s="67"/>
      <c r="K118" s="67"/>
      <c r="L118" s="67"/>
      <c r="M118" s="67"/>
      <c r="N118" s="74"/>
      <c r="O118" s="6"/>
      <c r="P118" s="77">
        <f t="shared" si="5"/>
        <v>0</v>
      </c>
      <c r="Q118" s="45"/>
      <c r="R118" s="66">
        <f t="shared" si="6"/>
        <v>0</v>
      </c>
    </row>
    <row r="119" spans="1:18" ht="12.75">
      <c r="A119" s="6"/>
      <c r="B119" s="6"/>
      <c r="C119" s="9" t="s">
        <v>91</v>
      </c>
      <c r="D119" s="46"/>
      <c r="E119" s="45"/>
      <c r="F119" s="45"/>
      <c r="G119" s="174" t="s">
        <v>92</v>
      </c>
      <c r="H119" s="174"/>
      <c r="I119" s="67"/>
      <c r="J119" s="67"/>
      <c r="K119" s="67"/>
      <c r="L119" s="67"/>
      <c r="M119" s="67"/>
      <c r="N119" s="74"/>
      <c r="O119" s="6"/>
      <c r="P119" s="77">
        <f t="shared" si="5"/>
        <v>0</v>
      </c>
      <c r="Q119" s="45"/>
      <c r="R119" s="66">
        <f t="shared" si="6"/>
        <v>0</v>
      </c>
    </row>
    <row r="120" spans="1:18" ht="12.75">
      <c r="A120" s="6"/>
      <c r="B120" s="6"/>
      <c r="C120" s="45"/>
      <c r="D120" s="43" t="s">
        <v>93</v>
      </c>
      <c r="E120" s="9"/>
      <c r="F120" s="9"/>
      <c r="G120" s="9"/>
      <c r="H120" s="9" t="s">
        <v>94</v>
      </c>
      <c r="I120" s="67"/>
      <c r="J120" s="67"/>
      <c r="K120" s="67"/>
      <c r="L120" s="67"/>
      <c r="M120" s="67"/>
      <c r="N120" s="74"/>
      <c r="O120" s="6"/>
      <c r="P120" s="77">
        <f t="shared" si="5"/>
        <v>0</v>
      </c>
      <c r="Q120" s="45"/>
      <c r="R120" s="66">
        <f t="shared" si="6"/>
        <v>0</v>
      </c>
    </row>
    <row r="121" spans="1:18" ht="12.75">
      <c r="A121" s="6"/>
      <c r="B121" s="6"/>
      <c r="C121" s="45"/>
      <c r="D121" s="46" t="s">
        <v>97</v>
      </c>
      <c r="E121" s="45"/>
      <c r="F121" s="45"/>
      <c r="G121" s="45"/>
      <c r="H121" s="6" t="s">
        <v>161</v>
      </c>
      <c r="I121" s="67"/>
      <c r="J121" s="67"/>
      <c r="K121" s="67"/>
      <c r="L121" s="67"/>
      <c r="M121" s="67"/>
      <c r="N121" s="74">
        <v>6000</v>
      </c>
      <c r="O121" s="6"/>
      <c r="P121" s="77">
        <f t="shared" si="5"/>
        <v>6000</v>
      </c>
      <c r="Q121" s="45"/>
      <c r="R121" s="66">
        <f t="shared" si="6"/>
        <v>6000</v>
      </c>
    </row>
    <row r="122" spans="1:18" ht="12.75">
      <c r="A122" s="6"/>
      <c r="B122" s="6"/>
      <c r="C122" s="45"/>
      <c r="D122" s="46" t="s">
        <v>105</v>
      </c>
      <c r="E122" s="45"/>
      <c r="F122" s="45"/>
      <c r="G122" s="45"/>
      <c r="H122" s="6" t="s">
        <v>162</v>
      </c>
      <c r="I122" s="67"/>
      <c r="J122" s="67"/>
      <c r="K122" s="67"/>
      <c r="L122" s="67"/>
      <c r="M122" s="67"/>
      <c r="N122" s="74"/>
      <c r="O122" s="6"/>
      <c r="P122" s="77">
        <f t="shared" si="5"/>
        <v>0</v>
      </c>
      <c r="Q122" s="45"/>
      <c r="R122" s="66">
        <f t="shared" si="6"/>
        <v>0</v>
      </c>
    </row>
    <row r="123" spans="1:18" ht="12.75">
      <c r="A123" s="6"/>
      <c r="B123" s="6"/>
      <c r="C123" s="6"/>
      <c r="D123" s="49"/>
      <c r="E123" s="6"/>
      <c r="F123" s="6"/>
      <c r="G123" s="6"/>
      <c r="H123" s="6"/>
      <c r="I123" s="67"/>
      <c r="J123" s="67"/>
      <c r="K123" s="67"/>
      <c r="L123" s="67"/>
      <c r="M123" s="67"/>
      <c r="N123" s="67"/>
      <c r="O123" s="6"/>
      <c r="P123" s="77">
        <f t="shared" si="5"/>
        <v>0</v>
      </c>
      <c r="Q123" s="45"/>
      <c r="R123" s="66">
        <f t="shared" si="6"/>
        <v>0</v>
      </c>
    </row>
    <row r="124" spans="1:18" ht="12.75">
      <c r="A124" s="6"/>
      <c r="B124" s="6"/>
      <c r="C124" s="6"/>
      <c r="D124" s="49"/>
      <c r="E124" s="6"/>
      <c r="F124" s="6"/>
      <c r="G124" s="6"/>
      <c r="H124" s="9" t="s">
        <v>149</v>
      </c>
      <c r="I124" s="64">
        <v>0</v>
      </c>
      <c r="J124" s="64"/>
      <c r="K124" s="64"/>
      <c r="L124" s="64"/>
      <c r="M124" s="64"/>
      <c r="N124" s="64">
        <f>SUM(N108:N121)</f>
        <v>63701</v>
      </c>
      <c r="O124" s="64">
        <f>SUM(O108:O121)</f>
        <v>0</v>
      </c>
      <c r="P124" s="73">
        <f>SUM(P108:P121)</f>
        <v>63701</v>
      </c>
      <c r="Q124" s="73">
        <f>SUM(Q108:Q121)</f>
        <v>0</v>
      </c>
      <c r="R124" s="64">
        <f>SUM(R108:R121)</f>
        <v>63701</v>
      </c>
    </row>
    <row r="125" spans="1:18" ht="12.75">
      <c r="A125" s="6"/>
      <c r="B125" s="6"/>
      <c r="C125" s="6"/>
      <c r="D125" s="49"/>
      <c r="E125" s="6"/>
      <c r="F125" s="6"/>
      <c r="G125" s="6"/>
      <c r="H125" s="9"/>
      <c r="I125" s="64"/>
      <c r="J125" s="64"/>
      <c r="K125" s="64"/>
      <c r="L125" s="64"/>
      <c r="M125" s="64"/>
      <c r="N125" s="64"/>
      <c r="O125" s="6"/>
      <c r="P125" s="78"/>
      <c r="Q125" s="45"/>
      <c r="R125" s="45"/>
    </row>
    <row r="126" spans="1:18" ht="12.75">
      <c r="A126" s="9"/>
      <c r="B126" s="9">
        <v>10</v>
      </c>
      <c r="C126" s="9"/>
      <c r="D126" s="43"/>
      <c r="E126" s="9"/>
      <c r="F126" s="197" t="s">
        <v>163</v>
      </c>
      <c r="G126" s="197"/>
      <c r="H126" s="197"/>
      <c r="I126" s="197"/>
      <c r="J126" s="197"/>
      <c r="K126" s="197"/>
      <c r="L126" s="197"/>
      <c r="M126" s="197"/>
      <c r="N126" s="197"/>
      <c r="O126" s="9"/>
      <c r="P126" s="63"/>
      <c r="Q126" s="45"/>
      <c r="R126" s="45"/>
    </row>
    <row r="127" spans="1:18" ht="12.75">
      <c r="A127" s="6"/>
      <c r="B127" s="6"/>
      <c r="C127" s="44" t="s">
        <v>16</v>
      </c>
      <c r="D127" s="43"/>
      <c r="E127" s="9"/>
      <c r="F127" s="9"/>
      <c r="G127" s="174" t="s">
        <v>17</v>
      </c>
      <c r="H127" s="174"/>
      <c r="I127" s="67"/>
      <c r="J127" s="67"/>
      <c r="K127" s="67"/>
      <c r="L127" s="67"/>
      <c r="M127" s="67"/>
      <c r="N127" s="67"/>
      <c r="O127" s="6"/>
      <c r="P127" s="78"/>
      <c r="Q127" s="45"/>
      <c r="R127" s="45"/>
    </row>
    <row r="128" spans="1:18" ht="12.75">
      <c r="A128" s="6"/>
      <c r="B128" s="6"/>
      <c r="C128" s="6"/>
      <c r="D128" s="43" t="s">
        <v>85</v>
      </c>
      <c r="E128" s="9"/>
      <c r="F128" s="9"/>
      <c r="G128" s="9"/>
      <c r="H128" s="9" t="s">
        <v>86</v>
      </c>
      <c r="I128" s="67"/>
      <c r="J128" s="67"/>
      <c r="K128" s="67"/>
      <c r="L128" s="67"/>
      <c r="M128" s="67"/>
      <c r="N128" s="74"/>
      <c r="O128" s="6"/>
      <c r="P128" s="78"/>
      <c r="Q128" s="45"/>
      <c r="R128" s="45"/>
    </row>
    <row r="129" spans="1:18" ht="12.75">
      <c r="A129" s="6"/>
      <c r="B129" s="6"/>
      <c r="C129" s="6"/>
      <c r="D129" s="43" t="s">
        <v>87</v>
      </c>
      <c r="E129" s="45"/>
      <c r="F129" s="45"/>
      <c r="G129" s="45"/>
      <c r="H129" s="9" t="s">
        <v>88</v>
      </c>
      <c r="I129" s="74"/>
      <c r="J129" s="74"/>
      <c r="K129" s="74"/>
      <c r="L129" s="74"/>
      <c r="M129" s="74"/>
      <c r="N129" s="74"/>
      <c r="O129" s="6"/>
      <c r="P129" s="78"/>
      <c r="Q129" s="45"/>
      <c r="R129" s="45"/>
    </row>
    <row r="130" spans="1:18" ht="12.75">
      <c r="A130" s="6"/>
      <c r="B130" s="6"/>
      <c r="C130" s="9" t="s">
        <v>91</v>
      </c>
      <c r="D130" s="46"/>
      <c r="E130" s="45"/>
      <c r="F130" s="45"/>
      <c r="G130" s="174" t="s">
        <v>92</v>
      </c>
      <c r="H130" s="174"/>
      <c r="I130" s="74"/>
      <c r="J130" s="74"/>
      <c r="K130" s="74"/>
      <c r="L130" s="74"/>
      <c r="M130" s="74"/>
      <c r="N130" s="74"/>
      <c r="O130" s="6"/>
      <c r="P130" s="78"/>
      <c r="Q130" s="45"/>
      <c r="R130" s="45"/>
    </row>
    <row r="131" spans="1:18" ht="12.75">
      <c r="A131" s="6"/>
      <c r="B131" s="6"/>
      <c r="C131" s="6"/>
      <c r="D131" s="43" t="s">
        <v>57</v>
      </c>
      <c r="E131" s="9"/>
      <c r="F131" s="9"/>
      <c r="G131" s="9"/>
      <c r="H131" s="9" t="s">
        <v>164</v>
      </c>
      <c r="I131" s="81"/>
      <c r="J131" s="81"/>
      <c r="K131" s="81"/>
      <c r="L131" s="81"/>
      <c r="M131" s="81"/>
      <c r="N131" s="74"/>
      <c r="O131" s="6"/>
      <c r="P131" s="78"/>
      <c r="Q131" s="45"/>
      <c r="R131" s="45"/>
    </row>
    <row r="132" spans="1:18" ht="12.75">
      <c r="A132" s="6"/>
      <c r="B132" s="6"/>
      <c r="C132" s="6"/>
      <c r="D132" s="49" t="s">
        <v>59</v>
      </c>
      <c r="E132" s="6"/>
      <c r="F132" s="6"/>
      <c r="G132" s="6"/>
      <c r="H132" s="6" t="s">
        <v>113</v>
      </c>
      <c r="I132" s="81">
        <v>59594</v>
      </c>
      <c r="J132" s="81"/>
      <c r="K132" s="81">
        <f>SUM(I132:J132)</f>
        <v>59594</v>
      </c>
      <c r="L132" s="81"/>
      <c r="M132" s="81">
        <f>SUM(K132:L132)</f>
        <v>59594</v>
      </c>
      <c r="N132" s="74">
        <v>59594</v>
      </c>
      <c r="O132" s="6"/>
      <c r="P132" s="77">
        <f>SUM(N132:O132)</f>
        <v>59594</v>
      </c>
      <c r="Q132" s="45"/>
      <c r="R132" s="66">
        <f>SUM(P132:Q132)</f>
        <v>59594</v>
      </c>
    </row>
    <row r="133" spans="1:18" ht="12.75">
      <c r="A133" s="6"/>
      <c r="B133" s="6"/>
      <c r="C133" s="6"/>
      <c r="D133" s="49" t="s">
        <v>61</v>
      </c>
      <c r="E133" s="6"/>
      <c r="F133" s="6"/>
      <c r="G133" s="6"/>
      <c r="H133" s="6" t="s">
        <v>114</v>
      </c>
      <c r="I133" s="81"/>
      <c r="J133" s="81"/>
      <c r="K133" s="81">
        <f>SUM(I133:J133)</f>
        <v>0</v>
      </c>
      <c r="L133" s="81"/>
      <c r="M133" s="81">
        <f>SUM(K133:L133)</f>
        <v>0</v>
      </c>
      <c r="N133" s="74"/>
      <c r="O133" s="6"/>
      <c r="P133" s="78"/>
      <c r="Q133" s="45"/>
      <c r="R133" s="45"/>
    </row>
    <row r="134" spans="1:18" ht="12.75">
      <c r="A134" s="6"/>
      <c r="B134" s="6"/>
      <c r="C134" s="6"/>
      <c r="D134" s="43"/>
      <c r="E134" s="45"/>
      <c r="F134" s="45"/>
      <c r="G134" s="45"/>
      <c r="H134" s="9"/>
      <c r="I134" s="67"/>
      <c r="J134" s="67"/>
      <c r="K134" s="81"/>
      <c r="L134" s="81"/>
      <c r="M134" s="81"/>
      <c r="N134" s="67"/>
      <c r="O134" s="6"/>
      <c r="P134" s="78"/>
      <c r="Q134" s="45"/>
      <c r="R134" s="45"/>
    </row>
    <row r="135" spans="1:18" ht="12.75">
      <c r="A135" s="6"/>
      <c r="B135" s="6"/>
      <c r="C135" s="6"/>
      <c r="D135" s="43"/>
      <c r="E135" s="45"/>
      <c r="F135" s="45"/>
      <c r="G135" s="45"/>
      <c r="H135" s="9" t="s">
        <v>149</v>
      </c>
      <c r="I135" s="64">
        <f>SUM(I129:I133)</f>
        <v>59594</v>
      </c>
      <c r="J135" s="64">
        <f>SUM(J129:J133)</f>
        <v>0</v>
      </c>
      <c r="K135" s="82">
        <f>SUM(I135:J135)</f>
        <v>59594</v>
      </c>
      <c r="L135" s="82">
        <f>SUM(L132:L134)</f>
        <v>0</v>
      </c>
      <c r="M135" s="82">
        <f>SUM(K135:L135)</f>
        <v>59594</v>
      </c>
      <c r="N135" s="64">
        <f>SUM(N128:N133)</f>
        <v>59594</v>
      </c>
      <c r="O135" s="64">
        <f>SUM(O128:O133)</f>
        <v>0</v>
      </c>
      <c r="P135" s="73">
        <f>SUM(P128:P133)</f>
        <v>59594</v>
      </c>
      <c r="Q135" s="73">
        <f>SUM(Q128:Q133)</f>
        <v>0</v>
      </c>
      <c r="R135" s="64">
        <f>SUM(R128:R133)</f>
        <v>59594</v>
      </c>
    </row>
    <row r="136" spans="1:18" ht="12.75">
      <c r="A136" s="6"/>
      <c r="B136" s="6"/>
      <c r="C136" s="6"/>
      <c r="D136" s="43"/>
      <c r="E136" s="45"/>
      <c r="F136" s="45"/>
      <c r="G136" s="45"/>
      <c r="H136" s="9"/>
      <c r="I136" s="64"/>
      <c r="J136" s="64"/>
      <c r="K136" s="64"/>
      <c r="L136" s="64"/>
      <c r="M136" s="64"/>
      <c r="N136" s="64"/>
      <c r="O136" s="6"/>
      <c r="P136" s="78"/>
      <c r="Q136" s="45"/>
      <c r="R136" s="45"/>
    </row>
    <row r="137" spans="1:18" ht="12.75">
      <c r="A137" s="9"/>
      <c r="B137" s="9">
        <v>11</v>
      </c>
      <c r="C137" s="9"/>
      <c r="D137" s="43"/>
      <c r="E137" s="9"/>
      <c r="F137" s="9" t="s">
        <v>165</v>
      </c>
      <c r="G137" s="10"/>
      <c r="H137" s="10"/>
      <c r="I137" s="64"/>
      <c r="J137" s="64"/>
      <c r="K137" s="64"/>
      <c r="L137" s="64"/>
      <c r="M137" s="64"/>
      <c r="N137" s="64"/>
      <c r="O137" s="9"/>
      <c r="P137" s="63"/>
      <c r="Q137" s="45"/>
      <c r="R137" s="45"/>
    </row>
    <row r="138" spans="1:18" ht="12.75">
      <c r="A138" s="6"/>
      <c r="B138" s="6"/>
      <c r="C138" s="44" t="s">
        <v>16</v>
      </c>
      <c r="D138" s="43"/>
      <c r="E138" s="9"/>
      <c r="F138" s="9"/>
      <c r="G138" s="174" t="s">
        <v>17</v>
      </c>
      <c r="H138" s="174"/>
      <c r="I138" s="67"/>
      <c r="J138" s="67"/>
      <c r="K138" s="67"/>
      <c r="L138" s="67"/>
      <c r="M138" s="67"/>
      <c r="N138" s="67"/>
      <c r="O138" s="6"/>
      <c r="P138" s="78"/>
      <c r="Q138" s="45"/>
      <c r="R138" s="45"/>
    </row>
    <row r="139" spans="1:18" ht="12.75">
      <c r="A139" s="6"/>
      <c r="B139" s="6"/>
      <c r="C139" s="6"/>
      <c r="D139" s="43" t="s">
        <v>77</v>
      </c>
      <c r="E139" s="9"/>
      <c r="F139" s="9"/>
      <c r="G139" s="9"/>
      <c r="H139" s="9" t="s">
        <v>78</v>
      </c>
      <c r="I139" s="67"/>
      <c r="J139" s="67"/>
      <c r="K139" s="67"/>
      <c r="L139" s="67"/>
      <c r="M139" s="67"/>
      <c r="N139" s="67"/>
      <c r="O139" s="6"/>
      <c r="P139" s="78"/>
      <c r="Q139" s="45"/>
      <c r="R139" s="45"/>
    </row>
    <row r="140" spans="1:18" ht="33.75">
      <c r="A140" s="55"/>
      <c r="B140" s="55"/>
      <c r="C140" s="55"/>
      <c r="D140" s="56" t="s">
        <v>83</v>
      </c>
      <c r="E140" s="57"/>
      <c r="F140" s="57"/>
      <c r="G140" s="57"/>
      <c r="H140" s="12" t="s">
        <v>166</v>
      </c>
      <c r="I140" s="68">
        <v>86926</v>
      </c>
      <c r="J140" s="68"/>
      <c r="K140" s="68">
        <f>SUM(I140:J140)</f>
        <v>86926</v>
      </c>
      <c r="L140" s="68">
        <v>-500</v>
      </c>
      <c r="M140" s="68">
        <f>SUM(K140:L140)</f>
        <v>86426</v>
      </c>
      <c r="N140" s="68"/>
      <c r="O140" s="55"/>
      <c r="P140" s="83"/>
      <c r="Q140" s="45"/>
      <c r="R140" s="45"/>
    </row>
    <row r="141" spans="1:18" ht="12.75">
      <c r="A141" s="6"/>
      <c r="B141" s="6"/>
      <c r="C141" s="6"/>
      <c r="D141" s="43"/>
      <c r="E141" s="45"/>
      <c r="F141" s="45"/>
      <c r="G141" s="45"/>
      <c r="H141" s="9"/>
      <c r="I141" s="67"/>
      <c r="J141" s="67"/>
      <c r="K141" s="67"/>
      <c r="L141" s="67"/>
      <c r="M141" s="67"/>
      <c r="N141" s="67"/>
      <c r="O141" s="6"/>
      <c r="P141" s="78"/>
      <c r="Q141" s="45"/>
      <c r="R141" s="45"/>
    </row>
    <row r="142" spans="1:18" ht="12.75">
      <c r="A142" s="6"/>
      <c r="B142" s="6"/>
      <c r="C142" s="6"/>
      <c r="D142" s="43"/>
      <c r="E142" s="45"/>
      <c r="F142" s="45"/>
      <c r="G142" s="45"/>
      <c r="H142" s="9" t="s">
        <v>149</v>
      </c>
      <c r="I142" s="64">
        <f>SUM(I140:I141)</f>
        <v>86926</v>
      </c>
      <c r="J142" s="64">
        <f>SUM(J140:J141)</f>
        <v>0</v>
      </c>
      <c r="K142" s="64">
        <f>SUM(K140:K141)</f>
        <v>86926</v>
      </c>
      <c r="L142" s="64">
        <f>SUM(L140:L141)</f>
        <v>-500</v>
      </c>
      <c r="M142" s="64">
        <f>SUM(M140:M141)</f>
        <v>86426</v>
      </c>
      <c r="N142" s="64"/>
      <c r="O142" s="6"/>
      <c r="P142" s="78"/>
      <c r="Q142" s="45"/>
      <c r="R142" s="45"/>
    </row>
    <row r="143" spans="1:18" ht="12.75">
      <c r="A143" s="6"/>
      <c r="B143" s="6"/>
      <c r="C143" s="6"/>
      <c r="D143" s="49"/>
      <c r="E143" s="6"/>
      <c r="F143" s="6"/>
      <c r="G143" s="6"/>
      <c r="H143" s="9"/>
      <c r="I143" s="67"/>
      <c r="J143" s="67"/>
      <c r="K143" s="67"/>
      <c r="L143" s="67"/>
      <c r="M143" s="67"/>
      <c r="N143" s="67"/>
      <c r="O143" s="6"/>
      <c r="P143" s="78"/>
      <c r="Q143" s="45"/>
      <c r="R143" s="45"/>
    </row>
    <row r="144" spans="1:18" ht="12.75">
      <c r="A144" s="6"/>
      <c r="B144" s="9">
        <v>12</v>
      </c>
      <c r="C144" s="9"/>
      <c r="D144" s="43"/>
      <c r="E144" s="9"/>
      <c r="F144" s="197" t="s">
        <v>167</v>
      </c>
      <c r="G144" s="197"/>
      <c r="H144" s="197"/>
      <c r="I144" s="197"/>
      <c r="J144" s="197"/>
      <c r="K144" s="197"/>
      <c r="L144" s="197"/>
      <c r="M144" s="197"/>
      <c r="N144" s="197"/>
      <c r="O144" s="6"/>
      <c r="P144" s="78"/>
      <c r="Q144" s="45"/>
      <c r="R144" s="45"/>
    </row>
    <row r="145" spans="1:18" ht="12.75">
      <c r="A145" s="6"/>
      <c r="B145" s="9"/>
      <c r="C145" s="44" t="s">
        <v>16</v>
      </c>
      <c r="D145" s="43"/>
      <c r="E145" s="9"/>
      <c r="F145" s="9"/>
      <c r="G145" s="174" t="s">
        <v>17</v>
      </c>
      <c r="H145" s="174"/>
      <c r="I145" s="64"/>
      <c r="J145" s="64"/>
      <c r="K145" s="64"/>
      <c r="L145" s="64"/>
      <c r="M145" s="64"/>
      <c r="N145" s="64"/>
      <c r="O145" s="6"/>
      <c r="P145" s="78"/>
      <c r="Q145" s="45"/>
      <c r="R145" s="45"/>
    </row>
    <row r="146" spans="1:18" ht="12.75">
      <c r="A146" s="9"/>
      <c r="B146" s="9"/>
      <c r="C146" s="9"/>
      <c r="D146" s="43" t="s">
        <v>57</v>
      </c>
      <c r="E146" s="9"/>
      <c r="F146" s="9"/>
      <c r="G146" s="9"/>
      <c r="H146" s="9" t="s">
        <v>58</v>
      </c>
      <c r="I146" s="64"/>
      <c r="J146" s="64"/>
      <c r="K146" s="64"/>
      <c r="L146" s="64"/>
      <c r="M146" s="64"/>
      <c r="N146" s="64"/>
      <c r="O146" s="9"/>
      <c r="P146" s="63"/>
      <c r="Q146" s="45"/>
      <c r="R146" s="45"/>
    </row>
    <row r="147" spans="1:18" ht="12.75">
      <c r="A147" s="9"/>
      <c r="B147" s="9"/>
      <c r="C147" s="9"/>
      <c r="D147" s="46" t="s">
        <v>63</v>
      </c>
      <c r="E147" s="45"/>
      <c r="F147" s="45"/>
      <c r="G147" s="45"/>
      <c r="H147" s="45" t="s">
        <v>64</v>
      </c>
      <c r="I147" s="67">
        <v>254</v>
      </c>
      <c r="J147" s="67"/>
      <c r="K147" s="67">
        <f>SUM(I147:J147)</f>
        <v>254</v>
      </c>
      <c r="L147" s="67"/>
      <c r="M147" s="67">
        <f>SUM(K147:L147)</f>
        <v>254</v>
      </c>
      <c r="N147" s="64"/>
      <c r="O147" s="9"/>
      <c r="P147" s="63"/>
      <c r="Q147" s="45"/>
      <c r="R147" s="45"/>
    </row>
    <row r="148" spans="1:18" ht="12.75">
      <c r="A148" s="9"/>
      <c r="B148" s="9"/>
      <c r="C148" s="9"/>
      <c r="D148" s="43"/>
      <c r="E148" s="9"/>
      <c r="F148" s="9"/>
      <c r="G148" s="9"/>
      <c r="H148" s="9"/>
      <c r="I148" s="64"/>
      <c r="J148" s="64"/>
      <c r="K148" s="67">
        <f>SUM(I148:J148)</f>
        <v>0</v>
      </c>
      <c r="L148" s="67"/>
      <c r="M148" s="67">
        <f>SUM(K148:L148)</f>
        <v>0</v>
      </c>
      <c r="N148" s="64"/>
      <c r="O148" s="9"/>
      <c r="P148" s="63"/>
      <c r="Q148" s="45"/>
      <c r="R148" s="45"/>
    </row>
    <row r="149" spans="1:18" ht="12.75">
      <c r="A149" s="9"/>
      <c r="B149" s="9"/>
      <c r="C149" s="9"/>
      <c r="D149" s="43"/>
      <c r="E149" s="9"/>
      <c r="F149" s="9"/>
      <c r="G149" s="9"/>
      <c r="H149" s="9" t="s">
        <v>149</v>
      </c>
      <c r="I149" s="64">
        <f>SUM(I147:I148)</f>
        <v>254</v>
      </c>
      <c r="J149" s="64">
        <f>SUM(J147:J148)</f>
        <v>0</v>
      </c>
      <c r="K149" s="64">
        <f>SUM(K147:K148)</f>
        <v>254</v>
      </c>
      <c r="L149" s="64">
        <f>SUM(L147:L148)</f>
        <v>0</v>
      </c>
      <c r="M149" s="64">
        <f>SUM(M147:M148)</f>
        <v>254</v>
      </c>
      <c r="N149" s="64"/>
      <c r="O149" s="9"/>
      <c r="P149" s="63"/>
      <c r="Q149" s="45"/>
      <c r="R149" s="45"/>
    </row>
    <row r="150" spans="1:18" ht="12.75">
      <c r="A150" s="9"/>
      <c r="B150" s="9"/>
      <c r="C150" s="9"/>
      <c r="D150" s="43"/>
      <c r="E150" s="9"/>
      <c r="F150" s="9"/>
      <c r="G150" s="9"/>
      <c r="H150" s="9"/>
      <c r="I150" s="64"/>
      <c r="J150" s="64"/>
      <c r="K150" s="64"/>
      <c r="L150" s="64"/>
      <c r="M150" s="64"/>
      <c r="N150" s="64"/>
      <c r="O150" s="9"/>
      <c r="P150" s="63"/>
      <c r="Q150" s="45"/>
      <c r="R150" s="45"/>
    </row>
    <row r="151" spans="1:18" ht="12.75">
      <c r="A151" s="9"/>
      <c r="B151" s="9">
        <v>13</v>
      </c>
      <c r="C151" s="9"/>
      <c r="D151" s="43"/>
      <c r="E151" s="9"/>
      <c r="F151" s="197" t="s">
        <v>168</v>
      </c>
      <c r="G151" s="197"/>
      <c r="H151" s="197"/>
      <c r="I151" s="197"/>
      <c r="J151" s="197"/>
      <c r="K151" s="197"/>
      <c r="L151" s="197"/>
      <c r="M151" s="197"/>
      <c r="N151" s="197"/>
      <c r="O151" s="9"/>
      <c r="P151" s="63"/>
      <c r="Q151" s="45"/>
      <c r="R151" s="45"/>
    </row>
    <row r="152" spans="1:18" ht="12.75">
      <c r="A152" s="9"/>
      <c r="B152" s="9"/>
      <c r="C152" s="44" t="s">
        <v>16</v>
      </c>
      <c r="D152" s="43"/>
      <c r="E152" s="9"/>
      <c r="F152" s="9"/>
      <c r="G152" s="174" t="s">
        <v>17</v>
      </c>
      <c r="H152" s="174"/>
      <c r="I152" s="64"/>
      <c r="J152" s="64"/>
      <c r="K152" s="64"/>
      <c r="L152" s="64"/>
      <c r="M152" s="64"/>
      <c r="N152" s="64"/>
      <c r="O152" s="9"/>
      <c r="P152" s="63"/>
      <c r="Q152" s="45"/>
      <c r="R152" s="45"/>
    </row>
    <row r="153" spans="1:18" ht="12.75">
      <c r="A153" s="9"/>
      <c r="B153" s="9"/>
      <c r="C153" s="44"/>
      <c r="D153" s="48">
        <v>1</v>
      </c>
      <c r="E153" s="9"/>
      <c r="F153" s="9"/>
      <c r="G153" s="9"/>
      <c r="H153" s="9" t="s">
        <v>18</v>
      </c>
      <c r="I153" s="64"/>
      <c r="J153" s="64"/>
      <c r="K153" s="64"/>
      <c r="L153" s="64"/>
      <c r="M153" s="64"/>
      <c r="N153" s="64"/>
      <c r="O153" s="9"/>
      <c r="P153" s="63"/>
      <c r="Q153" s="45"/>
      <c r="R153" s="45"/>
    </row>
    <row r="154" spans="1:18" ht="12.75">
      <c r="A154" s="9"/>
      <c r="B154" s="9"/>
      <c r="C154" s="44"/>
      <c r="D154" s="46" t="s">
        <v>19</v>
      </c>
      <c r="E154" s="45"/>
      <c r="F154" s="45"/>
      <c r="G154" s="45"/>
      <c r="H154" s="45" t="s">
        <v>20</v>
      </c>
      <c r="I154" s="71"/>
      <c r="J154" s="71"/>
      <c r="K154" s="71"/>
      <c r="L154" s="71"/>
      <c r="M154" s="71"/>
      <c r="N154" s="67">
        <v>386</v>
      </c>
      <c r="O154" s="9"/>
      <c r="P154" s="72">
        <f>SUM(N154:O154)</f>
        <v>386</v>
      </c>
      <c r="Q154" s="45"/>
      <c r="R154" s="66">
        <f>SUM(P154:Q154)</f>
        <v>386</v>
      </c>
    </row>
    <row r="155" spans="1:18" ht="12.75">
      <c r="A155" s="9"/>
      <c r="B155" s="9"/>
      <c r="C155" s="44"/>
      <c r="D155" s="46" t="s">
        <v>21</v>
      </c>
      <c r="E155" s="45"/>
      <c r="F155" s="45"/>
      <c r="G155" s="45"/>
      <c r="H155" s="45" t="s">
        <v>22</v>
      </c>
      <c r="I155" s="71"/>
      <c r="J155" s="71"/>
      <c r="K155" s="71"/>
      <c r="L155" s="71"/>
      <c r="M155" s="71"/>
      <c r="N155" s="67">
        <v>81</v>
      </c>
      <c r="O155" s="9"/>
      <c r="P155" s="72">
        <f aca="true" t="shared" si="7" ref="P155:P160">SUM(N155:O155)</f>
        <v>81</v>
      </c>
      <c r="Q155" s="45"/>
      <c r="R155" s="66">
        <f>SUM(P155:Q155)</f>
        <v>81</v>
      </c>
    </row>
    <row r="156" spans="1:18" ht="12.75">
      <c r="A156" s="9"/>
      <c r="B156" s="9"/>
      <c r="C156" s="9"/>
      <c r="D156" s="43" t="s">
        <v>57</v>
      </c>
      <c r="E156" s="9"/>
      <c r="F156" s="9"/>
      <c r="G156" s="9"/>
      <c r="H156" s="9" t="s">
        <v>58</v>
      </c>
      <c r="I156" s="64"/>
      <c r="J156" s="64"/>
      <c r="K156" s="64"/>
      <c r="L156" s="64"/>
      <c r="M156" s="64"/>
      <c r="N156" s="64"/>
      <c r="O156" s="9"/>
      <c r="P156" s="72">
        <f t="shared" si="7"/>
        <v>0</v>
      </c>
      <c r="Q156" s="45"/>
      <c r="R156" s="66">
        <f>SUM(P156:Q156)</f>
        <v>0</v>
      </c>
    </row>
    <row r="157" spans="1:18" ht="12.75">
      <c r="A157" s="9"/>
      <c r="B157" s="9"/>
      <c r="C157" s="9"/>
      <c r="D157" s="46" t="s">
        <v>63</v>
      </c>
      <c r="E157" s="45"/>
      <c r="F157" s="45"/>
      <c r="G157" s="45"/>
      <c r="H157" s="45" t="s">
        <v>64</v>
      </c>
      <c r="I157" s="67">
        <v>296</v>
      </c>
      <c r="J157" s="67"/>
      <c r="K157" s="67">
        <f>SUM(I157:J157)</f>
        <v>296</v>
      </c>
      <c r="L157" s="67"/>
      <c r="M157" s="67">
        <f>SUM(K157:L157)</f>
        <v>296</v>
      </c>
      <c r="N157" s="64"/>
      <c r="O157" s="9"/>
      <c r="P157" s="72"/>
      <c r="Q157" s="45"/>
      <c r="R157" s="45"/>
    </row>
    <row r="158" spans="1:18" ht="12.75">
      <c r="A158" s="9"/>
      <c r="B158" s="9"/>
      <c r="C158" s="9"/>
      <c r="D158" s="46" t="s">
        <v>65</v>
      </c>
      <c r="E158" s="45"/>
      <c r="F158" s="45"/>
      <c r="G158" s="45"/>
      <c r="H158" s="45" t="s">
        <v>66</v>
      </c>
      <c r="I158" s="67">
        <v>42</v>
      </c>
      <c r="J158" s="67"/>
      <c r="K158" s="67">
        <f>SUM(I158:J158)</f>
        <v>42</v>
      </c>
      <c r="L158" s="67"/>
      <c r="M158" s="67">
        <f>SUM(K158:L158)</f>
        <v>42</v>
      </c>
      <c r="N158" s="64"/>
      <c r="O158" s="9"/>
      <c r="P158" s="72"/>
      <c r="Q158" s="45"/>
      <c r="R158" s="45"/>
    </row>
    <row r="159" spans="1:18" ht="12.75">
      <c r="A159" s="9"/>
      <c r="B159" s="9"/>
      <c r="C159" s="9"/>
      <c r="D159" s="43"/>
      <c r="E159" s="9"/>
      <c r="F159" s="9"/>
      <c r="G159" s="9"/>
      <c r="H159" s="9"/>
      <c r="I159" s="64"/>
      <c r="J159" s="64"/>
      <c r="K159" s="64"/>
      <c r="L159" s="64"/>
      <c r="M159" s="64"/>
      <c r="N159" s="64"/>
      <c r="O159" s="9"/>
      <c r="P159" s="72"/>
      <c r="Q159" s="45"/>
      <c r="R159" s="45"/>
    </row>
    <row r="160" spans="1:18" ht="12.75">
      <c r="A160" s="9"/>
      <c r="B160" s="9"/>
      <c r="C160" s="9"/>
      <c r="D160" s="43"/>
      <c r="E160" s="9"/>
      <c r="F160" s="9"/>
      <c r="G160" s="9"/>
      <c r="H160" s="9" t="s">
        <v>149</v>
      </c>
      <c r="I160" s="64">
        <f>SUM(I157:I159)</f>
        <v>338</v>
      </c>
      <c r="J160" s="64">
        <f>SUM(J157:J159)</f>
        <v>0</v>
      </c>
      <c r="K160" s="64">
        <f>SUM(K157:K159)</f>
        <v>338</v>
      </c>
      <c r="L160" s="64">
        <f>SUM(L157:L159)</f>
        <v>0</v>
      </c>
      <c r="M160" s="64">
        <f>SUM(M157:M159)</f>
        <v>338</v>
      </c>
      <c r="N160" s="64">
        <f>SUM(N154:N159)</f>
        <v>467</v>
      </c>
      <c r="O160" s="64">
        <f>SUM(O154:O159)</f>
        <v>0</v>
      </c>
      <c r="P160" s="73">
        <f t="shared" si="7"/>
        <v>467</v>
      </c>
      <c r="Q160" s="73">
        <f>SUM(Q154:Q159)</f>
        <v>0</v>
      </c>
      <c r="R160" s="64">
        <f>SUM(P160:Q160)</f>
        <v>467</v>
      </c>
    </row>
    <row r="161" spans="1:18" ht="12.75">
      <c r="A161" s="9"/>
      <c r="B161" s="9"/>
      <c r="C161" s="9"/>
      <c r="D161" s="43"/>
      <c r="E161" s="9"/>
      <c r="F161" s="9"/>
      <c r="G161" s="9"/>
      <c r="H161" s="9"/>
      <c r="I161" s="64"/>
      <c r="J161" s="64"/>
      <c r="K161" s="64"/>
      <c r="L161" s="64"/>
      <c r="M161" s="64"/>
      <c r="N161" s="64"/>
      <c r="O161" s="9"/>
      <c r="P161" s="63"/>
      <c r="Q161" s="45"/>
      <c r="R161" s="45"/>
    </row>
    <row r="162" spans="1:18" ht="12.75">
      <c r="A162" s="9"/>
      <c r="B162" s="9">
        <v>12</v>
      </c>
      <c r="C162" s="9"/>
      <c r="D162" s="43"/>
      <c r="E162" s="9"/>
      <c r="F162" s="197" t="s">
        <v>169</v>
      </c>
      <c r="G162" s="197"/>
      <c r="H162" s="197"/>
      <c r="I162" s="197"/>
      <c r="J162" s="197"/>
      <c r="K162" s="197"/>
      <c r="L162" s="197"/>
      <c r="M162" s="197"/>
      <c r="N162" s="197"/>
      <c r="O162" s="9"/>
      <c r="P162" s="63"/>
      <c r="Q162" s="45"/>
      <c r="R162" s="45"/>
    </row>
    <row r="163" spans="1:18" ht="12.75">
      <c r="A163" s="9"/>
      <c r="B163" s="9"/>
      <c r="C163" s="44" t="s">
        <v>16</v>
      </c>
      <c r="D163" s="43"/>
      <c r="E163" s="9"/>
      <c r="F163" s="9"/>
      <c r="G163" s="174" t="s">
        <v>17</v>
      </c>
      <c r="H163" s="174"/>
      <c r="I163" s="64"/>
      <c r="J163" s="64"/>
      <c r="K163" s="64"/>
      <c r="L163" s="64"/>
      <c r="M163" s="64"/>
      <c r="N163" s="64"/>
      <c r="O163" s="9"/>
      <c r="P163" s="63"/>
      <c r="Q163" s="45"/>
      <c r="R163" s="45"/>
    </row>
    <row r="164" spans="1:18" ht="12.75">
      <c r="A164" s="9"/>
      <c r="B164" s="9"/>
      <c r="C164" s="44"/>
      <c r="D164" s="48">
        <v>1</v>
      </c>
      <c r="E164" s="9"/>
      <c r="F164" s="9"/>
      <c r="G164" s="9"/>
      <c r="H164" s="9" t="s">
        <v>18</v>
      </c>
      <c r="I164" s="64"/>
      <c r="J164" s="64"/>
      <c r="K164" s="64"/>
      <c r="L164" s="64"/>
      <c r="M164" s="64"/>
      <c r="N164" s="64"/>
      <c r="O164" s="9"/>
      <c r="P164" s="63"/>
      <c r="Q164" s="45"/>
      <c r="R164" s="45"/>
    </row>
    <row r="165" spans="1:18" ht="12.75">
      <c r="A165" s="9"/>
      <c r="B165" s="9"/>
      <c r="C165" s="44"/>
      <c r="D165" s="46" t="s">
        <v>19</v>
      </c>
      <c r="E165" s="45"/>
      <c r="F165" s="45"/>
      <c r="G165" s="45"/>
      <c r="H165" s="45" t="s">
        <v>20</v>
      </c>
      <c r="I165" s="64"/>
      <c r="J165" s="64"/>
      <c r="K165" s="64"/>
      <c r="L165" s="64"/>
      <c r="M165" s="64"/>
      <c r="N165" s="67">
        <v>45</v>
      </c>
      <c r="O165" s="9"/>
      <c r="P165" s="72">
        <f>SUM(N165:O165)</f>
        <v>45</v>
      </c>
      <c r="Q165" s="45"/>
      <c r="R165" s="66">
        <f>SUM(P165:Q165)</f>
        <v>45</v>
      </c>
    </row>
    <row r="166" spans="1:18" ht="12.75">
      <c r="A166" s="9"/>
      <c r="B166" s="9"/>
      <c r="C166" s="44"/>
      <c r="D166" s="46" t="s">
        <v>21</v>
      </c>
      <c r="E166" s="45"/>
      <c r="F166" s="45"/>
      <c r="G166" s="45"/>
      <c r="H166" s="45" t="s">
        <v>22</v>
      </c>
      <c r="I166" s="64"/>
      <c r="J166" s="64"/>
      <c r="K166" s="64"/>
      <c r="L166" s="64"/>
      <c r="M166" s="64"/>
      <c r="N166" s="67">
        <v>12</v>
      </c>
      <c r="O166" s="9"/>
      <c r="P166" s="72">
        <f>SUM(N166:O166)</f>
        <v>12</v>
      </c>
      <c r="Q166" s="45"/>
      <c r="R166" s="66">
        <f>SUM(P166:Q166)</f>
        <v>12</v>
      </c>
    </row>
    <row r="167" spans="1:18" ht="12.75">
      <c r="A167" s="9"/>
      <c r="B167" s="9"/>
      <c r="C167" s="9"/>
      <c r="D167" s="43"/>
      <c r="E167" s="9"/>
      <c r="F167" s="9"/>
      <c r="G167" s="9"/>
      <c r="H167" s="9"/>
      <c r="I167" s="64"/>
      <c r="J167" s="64"/>
      <c r="K167" s="64"/>
      <c r="L167" s="64"/>
      <c r="M167" s="64"/>
      <c r="N167" s="64"/>
      <c r="O167" s="9"/>
      <c r="P167" s="72">
        <f>SUM(N167:O167)</f>
        <v>0</v>
      </c>
      <c r="Q167" s="45"/>
      <c r="R167" s="66">
        <f>SUM(P167:Q167)</f>
        <v>0</v>
      </c>
    </row>
    <row r="168" spans="1:18" ht="12.75">
      <c r="A168" s="9"/>
      <c r="B168" s="9"/>
      <c r="C168" s="9"/>
      <c r="D168" s="43"/>
      <c r="E168" s="9"/>
      <c r="F168" s="9"/>
      <c r="G168" s="9"/>
      <c r="H168" s="9" t="s">
        <v>149</v>
      </c>
      <c r="I168" s="64"/>
      <c r="J168" s="64"/>
      <c r="K168" s="64"/>
      <c r="L168" s="64"/>
      <c r="M168" s="64"/>
      <c r="N168" s="64">
        <f>SUM(N165:N167)</f>
        <v>57</v>
      </c>
      <c r="O168" s="64">
        <f>SUM(O165:O167)</f>
        <v>0</v>
      </c>
      <c r="P168" s="73">
        <f>SUM(P165:P167)</f>
        <v>57</v>
      </c>
      <c r="Q168" s="73">
        <f>SUM(Q165:Q167)</f>
        <v>0</v>
      </c>
      <c r="R168" s="64">
        <f>SUM(R165:R167)</f>
        <v>57</v>
      </c>
    </row>
    <row r="169" spans="1:18" ht="12.75">
      <c r="A169" s="9"/>
      <c r="B169" s="9"/>
      <c r="C169" s="9"/>
      <c r="D169" s="43"/>
      <c r="E169" s="9"/>
      <c r="F169" s="9"/>
      <c r="G169" s="9"/>
      <c r="H169" s="9"/>
      <c r="I169" s="64"/>
      <c r="J169" s="64"/>
      <c r="K169" s="64"/>
      <c r="L169" s="64"/>
      <c r="M169" s="64"/>
      <c r="N169" s="64"/>
      <c r="O169" s="9"/>
      <c r="P169" s="63"/>
      <c r="Q169" s="45"/>
      <c r="R169" s="45"/>
    </row>
    <row r="170" spans="1:18" ht="12.75">
      <c r="A170" s="9"/>
      <c r="B170" s="9">
        <v>13</v>
      </c>
      <c r="C170" s="9"/>
      <c r="D170" s="43"/>
      <c r="E170" s="9"/>
      <c r="F170" s="197" t="s">
        <v>170</v>
      </c>
      <c r="G170" s="197"/>
      <c r="H170" s="197"/>
      <c r="I170" s="197"/>
      <c r="J170" s="197"/>
      <c r="K170" s="197"/>
      <c r="L170" s="197"/>
      <c r="M170" s="197"/>
      <c r="N170" s="197"/>
      <c r="O170" s="9"/>
      <c r="P170" s="63"/>
      <c r="Q170" s="45"/>
      <c r="R170" s="45"/>
    </row>
    <row r="171" spans="1:18" ht="12.75">
      <c r="A171" s="9"/>
      <c r="B171" s="9"/>
      <c r="C171" s="44" t="s">
        <v>16</v>
      </c>
      <c r="D171" s="43"/>
      <c r="E171" s="9"/>
      <c r="F171" s="9"/>
      <c r="G171" s="174" t="s">
        <v>17</v>
      </c>
      <c r="H171" s="174"/>
      <c r="I171" s="64"/>
      <c r="J171" s="64"/>
      <c r="K171" s="64"/>
      <c r="L171" s="64"/>
      <c r="M171" s="64"/>
      <c r="N171" s="64"/>
      <c r="O171" s="9"/>
      <c r="P171" s="63"/>
      <c r="Q171" s="45"/>
      <c r="R171" s="45"/>
    </row>
    <row r="172" spans="1:18" ht="12.75">
      <c r="A172" s="9"/>
      <c r="B172" s="9"/>
      <c r="C172" s="9"/>
      <c r="D172" s="43" t="s">
        <v>57</v>
      </c>
      <c r="E172" s="9"/>
      <c r="F172" s="9"/>
      <c r="G172" s="9"/>
      <c r="H172" s="9" t="s">
        <v>58</v>
      </c>
      <c r="I172" s="64"/>
      <c r="J172" s="64"/>
      <c r="K172" s="64"/>
      <c r="L172" s="64"/>
      <c r="M172" s="64"/>
      <c r="N172" s="64"/>
      <c r="O172" s="9"/>
      <c r="P172" s="63"/>
      <c r="Q172" s="45"/>
      <c r="R172" s="45"/>
    </row>
    <row r="173" spans="1:18" ht="12.75">
      <c r="A173" s="9"/>
      <c r="B173" s="9"/>
      <c r="C173" s="9"/>
      <c r="D173" s="46" t="s">
        <v>59</v>
      </c>
      <c r="E173" s="45"/>
      <c r="F173" s="45"/>
      <c r="G173" s="45"/>
      <c r="H173" s="45" t="s">
        <v>60</v>
      </c>
      <c r="I173" s="67">
        <v>1148</v>
      </c>
      <c r="J173" s="67"/>
      <c r="K173" s="67">
        <f>SUM(I173:J173)</f>
        <v>1148</v>
      </c>
      <c r="L173" s="67"/>
      <c r="M173" s="67">
        <f>SUM(K173:L173)</f>
        <v>1148</v>
      </c>
      <c r="N173" s="67"/>
      <c r="O173" s="9"/>
      <c r="P173" s="63"/>
      <c r="Q173" s="45"/>
      <c r="R173" s="45"/>
    </row>
    <row r="174" spans="1:18" ht="12.75">
      <c r="A174" s="9"/>
      <c r="B174" s="9"/>
      <c r="C174" s="9"/>
      <c r="D174" s="46" t="s">
        <v>61</v>
      </c>
      <c r="E174" s="45"/>
      <c r="F174" s="45"/>
      <c r="G174" s="45"/>
      <c r="H174" s="45" t="s">
        <v>62</v>
      </c>
      <c r="I174" s="67">
        <v>297</v>
      </c>
      <c r="J174" s="67"/>
      <c r="K174" s="67">
        <f>SUM(I174:J174)</f>
        <v>297</v>
      </c>
      <c r="L174" s="67"/>
      <c r="M174" s="67">
        <f>SUM(K174:L174)</f>
        <v>297</v>
      </c>
      <c r="N174" s="67"/>
      <c r="O174" s="9"/>
      <c r="P174" s="63"/>
      <c r="Q174" s="45"/>
      <c r="R174" s="45"/>
    </row>
    <row r="175" spans="1:18" ht="12.75">
      <c r="A175" s="9"/>
      <c r="B175" s="9"/>
      <c r="C175" s="9"/>
      <c r="D175" s="46" t="s">
        <v>63</v>
      </c>
      <c r="E175" s="45"/>
      <c r="F175" s="45"/>
      <c r="G175" s="45"/>
      <c r="H175" s="45" t="s">
        <v>64</v>
      </c>
      <c r="I175" s="67">
        <v>723</v>
      </c>
      <c r="J175" s="67"/>
      <c r="K175" s="67">
        <f>SUM(I175:J175)</f>
        <v>723</v>
      </c>
      <c r="L175" s="67"/>
      <c r="M175" s="67">
        <f>SUM(K175:L175)</f>
        <v>723</v>
      </c>
      <c r="N175" s="64"/>
      <c r="O175" s="9"/>
      <c r="P175" s="63"/>
      <c r="Q175" s="45"/>
      <c r="R175" s="45"/>
    </row>
    <row r="176" spans="1:18" ht="12.75">
      <c r="A176" s="9"/>
      <c r="B176" s="9"/>
      <c r="C176" s="9"/>
      <c r="D176" s="46" t="s">
        <v>65</v>
      </c>
      <c r="E176" s="45"/>
      <c r="F176" s="45"/>
      <c r="G176" s="45"/>
      <c r="H176" s="45" t="s">
        <v>66</v>
      </c>
      <c r="I176" s="67">
        <v>6</v>
      </c>
      <c r="J176" s="67"/>
      <c r="K176" s="67">
        <f>SUM(I176:J176)</f>
        <v>6</v>
      </c>
      <c r="L176" s="67"/>
      <c r="M176" s="67">
        <f>SUM(K176:L176)</f>
        <v>6</v>
      </c>
      <c r="N176" s="64"/>
      <c r="O176" s="9"/>
      <c r="P176" s="63"/>
      <c r="Q176" s="45"/>
      <c r="R176" s="45"/>
    </row>
    <row r="177" spans="1:18" ht="12.75">
      <c r="A177" s="9"/>
      <c r="B177" s="9"/>
      <c r="C177" s="9"/>
      <c r="D177" s="43" t="s">
        <v>69</v>
      </c>
      <c r="E177" s="9"/>
      <c r="F177" s="9"/>
      <c r="G177" s="9"/>
      <c r="H177" s="9" t="s">
        <v>70</v>
      </c>
      <c r="I177" s="64"/>
      <c r="J177" s="64"/>
      <c r="K177" s="64"/>
      <c r="L177" s="64"/>
      <c r="M177" s="64"/>
      <c r="N177" s="64"/>
      <c r="O177" s="9"/>
      <c r="P177" s="63"/>
      <c r="Q177" s="45"/>
      <c r="R177" s="45"/>
    </row>
    <row r="178" spans="1:18" ht="12.75">
      <c r="A178" s="6"/>
      <c r="B178" s="6"/>
      <c r="C178" s="6"/>
      <c r="D178" s="49" t="s">
        <v>71</v>
      </c>
      <c r="E178" s="6"/>
      <c r="F178" s="6"/>
      <c r="G178" s="6"/>
      <c r="H178" s="6" t="s">
        <v>72</v>
      </c>
      <c r="I178" s="67"/>
      <c r="J178" s="67"/>
      <c r="K178" s="67"/>
      <c r="L178" s="67"/>
      <c r="M178" s="67"/>
      <c r="N178" s="67">
        <v>2300</v>
      </c>
      <c r="O178" s="6"/>
      <c r="P178" s="77">
        <f>SUM(N178:O178)</f>
        <v>2300</v>
      </c>
      <c r="Q178" s="45"/>
      <c r="R178" s="66">
        <f>SUM(P178:Q178)</f>
        <v>2300</v>
      </c>
    </row>
    <row r="179" spans="1:18" ht="12.75">
      <c r="A179" s="6"/>
      <c r="B179" s="6"/>
      <c r="C179" s="6"/>
      <c r="D179" s="49"/>
      <c r="E179" s="6"/>
      <c r="F179" s="6"/>
      <c r="G179" s="6"/>
      <c r="H179" s="6"/>
      <c r="I179" s="67"/>
      <c r="J179" s="67"/>
      <c r="K179" s="67"/>
      <c r="L179" s="67"/>
      <c r="M179" s="67"/>
      <c r="N179" s="67"/>
      <c r="O179" s="6"/>
      <c r="P179" s="78"/>
      <c r="Q179" s="45"/>
      <c r="R179" s="45"/>
    </row>
    <row r="180" spans="1:18" ht="12.75">
      <c r="A180" s="9"/>
      <c r="B180" s="9"/>
      <c r="C180" s="9"/>
      <c r="D180" s="43"/>
      <c r="E180" s="9"/>
      <c r="F180" s="9"/>
      <c r="G180" s="9"/>
      <c r="H180" s="9" t="s">
        <v>149</v>
      </c>
      <c r="I180" s="64">
        <f>SUM(I173:I179)</f>
        <v>2174</v>
      </c>
      <c r="J180" s="64">
        <f>SUM(J173:J179)</f>
        <v>0</v>
      </c>
      <c r="K180" s="64">
        <f>SUM(K173:K179)</f>
        <v>2174</v>
      </c>
      <c r="L180" s="64">
        <f>SUM(L173:L179)</f>
        <v>0</v>
      </c>
      <c r="M180" s="64">
        <f>SUM(M173:M179)</f>
        <v>2174</v>
      </c>
      <c r="N180" s="64">
        <f>SUM(N178:N179)</f>
        <v>2300</v>
      </c>
      <c r="O180" s="64">
        <f>SUM(O178:O179)</f>
        <v>0</v>
      </c>
      <c r="P180" s="73">
        <f>SUM(P178:P179)</f>
        <v>2300</v>
      </c>
      <c r="Q180" s="73">
        <f>SUM(Q178:Q179)</f>
        <v>0</v>
      </c>
      <c r="R180" s="64">
        <f>SUM(R178:R179)</f>
        <v>2300</v>
      </c>
    </row>
    <row r="181" spans="1:18" ht="12.75">
      <c r="A181" s="6"/>
      <c r="B181" s="6"/>
      <c r="C181" s="6"/>
      <c r="D181" s="49"/>
      <c r="E181" s="6"/>
      <c r="F181" s="6"/>
      <c r="G181" s="6"/>
      <c r="H181" s="6" t="s">
        <v>171</v>
      </c>
      <c r="I181" s="75">
        <v>1</v>
      </c>
      <c r="J181" s="75"/>
      <c r="K181" s="75">
        <f>SUM(I181:J181)</f>
        <v>1</v>
      </c>
      <c r="L181" s="75"/>
      <c r="M181" s="75">
        <f>SUM(K181:L181)</f>
        <v>1</v>
      </c>
      <c r="N181" s="67"/>
      <c r="O181" s="6"/>
      <c r="P181" s="78"/>
      <c r="Q181" s="45"/>
      <c r="R181" s="45"/>
    </row>
    <row r="182" spans="1:18" ht="12.75">
      <c r="A182" s="9"/>
      <c r="B182" s="9"/>
      <c r="C182" s="9"/>
      <c r="D182" s="43"/>
      <c r="E182" s="9"/>
      <c r="F182" s="9"/>
      <c r="G182" s="9"/>
      <c r="H182" s="9"/>
      <c r="I182" s="64"/>
      <c r="J182" s="64"/>
      <c r="K182" s="64"/>
      <c r="L182" s="64"/>
      <c r="M182" s="64"/>
      <c r="N182" s="64"/>
      <c r="O182" s="9"/>
      <c r="P182" s="63"/>
      <c r="Q182" s="45"/>
      <c r="R182" s="45"/>
    </row>
    <row r="183" spans="1:18" ht="12.75">
      <c r="A183" s="9"/>
      <c r="B183" s="9">
        <v>15</v>
      </c>
      <c r="C183" s="9"/>
      <c r="D183" s="43"/>
      <c r="E183" s="9"/>
      <c r="F183" s="197" t="s">
        <v>172</v>
      </c>
      <c r="G183" s="197"/>
      <c r="H183" s="197"/>
      <c r="I183" s="197"/>
      <c r="J183" s="197"/>
      <c r="K183" s="197"/>
      <c r="L183" s="197"/>
      <c r="M183" s="197"/>
      <c r="N183" s="197"/>
      <c r="O183" s="9"/>
      <c r="P183" s="63"/>
      <c r="Q183" s="45"/>
      <c r="R183" s="45"/>
    </row>
    <row r="184" spans="1:18" ht="12.75">
      <c r="A184" s="9"/>
      <c r="B184" s="9"/>
      <c r="C184" s="44" t="s">
        <v>16</v>
      </c>
      <c r="D184" s="43"/>
      <c r="E184" s="9"/>
      <c r="F184" s="9"/>
      <c r="G184" s="174" t="s">
        <v>17</v>
      </c>
      <c r="H184" s="174"/>
      <c r="I184" s="64"/>
      <c r="J184" s="64"/>
      <c r="K184" s="64"/>
      <c r="L184" s="64"/>
      <c r="M184" s="64"/>
      <c r="N184" s="64"/>
      <c r="O184" s="9"/>
      <c r="P184" s="63"/>
      <c r="Q184" s="45"/>
      <c r="R184" s="45"/>
    </row>
    <row r="185" spans="1:18" ht="12.75">
      <c r="A185" s="9"/>
      <c r="B185" s="9"/>
      <c r="C185" s="44"/>
      <c r="D185" s="48">
        <v>1</v>
      </c>
      <c r="E185" s="9"/>
      <c r="F185" s="9"/>
      <c r="G185" s="9"/>
      <c r="H185" s="9" t="s">
        <v>18</v>
      </c>
      <c r="I185" s="64"/>
      <c r="J185" s="64"/>
      <c r="K185" s="64"/>
      <c r="L185" s="64"/>
      <c r="M185" s="64"/>
      <c r="N185" s="64"/>
      <c r="O185" s="9"/>
      <c r="P185" s="63"/>
      <c r="Q185" s="45"/>
      <c r="R185" s="45"/>
    </row>
    <row r="186" spans="1:18" ht="12.75">
      <c r="A186" s="9"/>
      <c r="B186" s="9"/>
      <c r="C186" s="44"/>
      <c r="D186" s="46" t="s">
        <v>19</v>
      </c>
      <c r="E186" s="45"/>
      <c r="F186" s="45"/>
      <c r="G186" s="45"/>
      <c r="H186" s="45" t="s">
        <v>20</v>
      </c>
      <c r="I186" s="64"/>
      <c r="J186" s="64"/>
      <c r="K186" s="64"/>
      <c r="L186" s="64"/>
      <c r="M186" s="64"/>
      <c r="N186" s="67">
        <v>325</v>
      </c>
      <c r="O186" s="9"/>
      <c r="P186" s="72">
        <f>SUM(N186:O186)</f>
        <v>325</v>
      </c>
      <c r="Q186" s="45"/>
      <c r="R186" s="66">
        <f>SUM(P186:Q186)</f>
        <v>325</v>
      </c>
    </row>
    <row r="187" spans="1:18" ht="12.75">
      <c r="A187" s="9"/>
      <c r="B187" s="45"/>
      <c r="C187" s="45"/>
      <c r="D187" s="43" t="s">
        <v>57</v>
      </c>
      <c r="E187" s="9"/>
      <c r="F187" s="9"/>
      <c r="G187" s="9"/>
      <c r="H187" s="9" t="s">
        <v>58</v>
      </c>
      <c r="I187" s="64"/>
      <c r="J187" s="64"/>
      <c r="K187" s="64"/>
      <c r="L187" s="64"/>
      <c r="M187" s="64"/>
      <c r="N187" s="64"/>
      <c r="O187" s="9"/>
      <c r="P187" s="63"/>
      <c r="Q187" s="45"/>
      <c r="R187" s="45"/>
    </row>
    <row r="188" spans="1:18" ht="12.75">
      <c r="A188" s="9"/>
      <c r="B188" s="45"/>
      <c r="C188" s="45"/>
      <c r="D188" s="46" t="s">
        <v>67</v>
      </c>
      <c r="E188" s="45"/>
      <c r="F188" s="45"/>
      <c r="G188" s="45"/>
      <c r="H188" s="45" t="s">
        <v>68</v>
      </c>
      <c r="I188" s="67">
        <v>284</v>
      </c>
      <c r="J188" s="67"/>
      <c r="K188" s="67">
        <f>SUM(I188:J188)</f>
        <v>284</v>
      </c>
      <c r="L188" s="67"/>
      <c r="M188" s="67">
        <f>SUM(K188:L188)</f>
        <v>284</v>
      </c>
      <c r="N188" s="67"/>
      <c r="O188" s="9"/>
      <c r="P188" s="63"/>
      <c r="Q188" s="45"/>
      <c r="R188" s="45"/>
    </row>
    <row r="189" spans="1:18" ht="12.75">
      <c r="A189" s="9"/>
      <c r="B189" s="9"/>
      <c r="C189" s="9"/>
      <c r="D189" s="46"/>
      <c r="E189" s="45"/>
      <c r="F189" s="45"/>
      <c r="G189" s="45"/>
      <c r="H189" s="45"/>
      <c r="I189" s="64"/>
      <c r="J189" s="64"/>
      <c r="K189" s="64"/>
      <c r="L189" s="64"/>
      <c r="M189" s="64"/>
      <c r="N189" s="64"/>
      <c r="O189" s="9"/>
      <c r="P189" s="63"/>
      <c r="Q189" s="45"/>
      <c r="R189" s="45"/>
    </row>
    <row r="190" spans="1:18" ht="12.75">
      <c r="A190" s="9"/>
      <c r="B190" s="9"/>
      <c r="C190" s="9"/>
      <c r="D190" s="43"/>
      <c r="E190" s="9"/>
      <c r="F190" s="9"/>
      <c r="G190" s="9"/>
      <c r="H190" s="9" t="s">
        <v>149</v>
      </c>
      <c r="I190" s="64">
        <f>SUM(I188:I189)</f>
        <v>284</v>
      </c>
      <c r="J190" s="64">
        <f>SUM(J188:J189)</f>
        <v>0</v>
      </c>
      <c r="K190" s="64">
        <f>SUM(K188:K189)</f>
        <v>284</v>
      </c>
      <c r="L190" s="64">
        <f>SUM(L188:L189)</f>
        <v>0</v>
      </c>
      <c r="M190" s="64">
        <f>SUM(M188:M189)</f>
        <v>284</v>
      </c>
      <c r="N190" s="64">
        <f>SUM(N186:N189)</f>
        <v>325</v>
      </c>
      <c r="O190" s="64">
        <f>SUM(O186:O189)</f>
        <v>0</v>
      </c>
      <c r="P190" s="73">
        <f>SUM(P186:P189)</f>
        <v>325</v>
      </c>
      <c r="Q190" s="73">
        <f>SUM(Q186:Q189)</f>
        <v>0</v>
      </c>
      <c r="R190" s="64">
        <f>SUM(R186:R189)</f>
        <v>325</v>
      </c>
    </row>
    <row r="191" spans="1:18" ht="12.75">
      <c r="A191" s="9"/>
      <c r="B191" s="9"/>
      <c r="C191" s="9"/>
      <c r="D191" s="43"/>
      <c r="E191" s="9"/>
      <c r="F191" s="9"/>
      <c r="G191" s="9"/>
      <c r="H191" s="9"/>
      <c r="I191" s="64"/>
      <c r="J191" s="64"/>
      <c r="K191" s="64"/>
      <c r="L191" s="64"/>
      <c r="M191" s="64"/>
      <c r="N191" s="64"/>
      <c r="O191" s="9"/>
      <c r="P191" s="63"/>
      <c r="Q191" s="45"/>
      <c r="R191" s="45"/>
    </row>
    <row r="192" spans="1:18" ht="12.75">
      <c r="A192" s="9"/>
      <c r="B192" s="9">
        <v>16</v>
      </c>
      <c r="C192" s="9"/>
      <c r="D192" s="43"/>
      <c r="E192" s="9"/>
      <c r="F192" s="197" t="s">
        <v>173</v>
      </c>
      <c r="G192" s="197"/>
      <c r="H192" s="197"/>
      <c r="I192" s="197"/>
      <c r="J192" s="197"/>
      <c r="K192" s="197"/>
      <c r="L192" s="197"/>
      <c r="M192" s="197"/>
      <c r="N192" s="197"/>
      <c r="O192" s="9"/>
      <c r="P192" s="63"/>
      <c r="Q192" s="45"/>
      <c r="R192" s="45"/>
    </row>
    <row r="193" spans="1:18" ht="12.75">
      <c r="A193" s="9"/>
      <c r="B193" s="9"/>
      <c r="C193" s="44" t="s">
        <v>16</v>
      </c>
      <c r="D193" s="43"/>
      <c r="E193" s="9"/>
      <c r="F193" s="9"/>
      <c r="G193" s="174" t="s">
        <v>17</v>
      </c>
      <c r="H193" s="174"/>
      <c r="I193" s="64"/>
      <c r="J193" s="64"/>
      <c r="K193" s="64"/>
      <c r="L193" s="64"/>
      <c r="M193" s="64"/>
      <c r="N193" s="64"/>
      <c r="O193" s="9"/>
      <c r="P193" s="63"/>
      <c r="Q193" s="45"/>
      <c r="R193" s="45"/>
    </row>
    <row r="194" spans="1:18" ht="12.75">
      <c r="A194" s="9"/>
      <c r="B194" s="45"/>
      <c r="C194" s="45"/>
      <c r="D194" s="43" t="s">
        <v>57</v>
      </c>
      <c r="E194" s="9"/>
      <c r="F194" s="9"/>
      <c r="G194" s="9"/>
      <c r="H194" s="9" t="s">
        <v>58</v>
      </c>
      <c r="I194" s="64"/>
      <c r="J194" s="64"/>
      <c r="K194" s="64"/>
      <c r="L194" s="64"/>
      <c r="M194" s="64"/>
      <c r="N194" s="64"/>
      <c r="O194" s="9"/>
      <c r="P194" s="63"/>
      <c r="Q194" s="45"/>
      <c r="R194" s="45"/>
    </row>
    <row r="195" spans="1:18" ht="12.75">
      <c r="A195" s="9"/>
      <c r="B195" s="45"/>
      <c r="C195" s="45"/>
      <c r="D195" s="46" t="s">
        <v>67</v>
      </c>
      <c r="E195" s="45"/>
      <c r="F195" s="45"/>
      <c r="G195" s="45"/>
      <c r="H195" s="45" t="s">
        <v>68</v>
      </c>
      <c r="I195" s="67">
        <v>150</v>
      </c>
      <c r="J195" s="67"/>
      <c r="K195" s="67">
        <f>SUM(I195:J195)</f>
        <v>150</v>
      </c>
      <c r="L195" s="67"/>
      <c r="M195" s="67">
        <f>SUM(K195:L195)</f>
        <v>150</v>
      </c>
      <c r="N195" s="67"/>
      <c r="O195" s="9"/>
      <c r="P195" s="63"/>
      <c r="Q195" s="45"/>
      <c r="R195" s="45"/>
    </row>
    <row r="196" spans="1:18" ht="12.75">
      <c r="A196" s="9"/>
      <c r="B196" s="45"/>
      <c r="C196" s="45"/>
      <c r="D196" s="43" t="s">
        <v>85</v>
      </c>
      <c r="E196" s="9"/>
      <c r="F196" s="9"/>
      <c r="G196" s="9"/>
      <c r="H196" s="9" t="s">
        <v>86</v>
      </c>
      <c r="I196" s="67"/>
      <c r="J196" s="67"/>
      <c r="K196" s="67"/>
      <c r="L196" s="67"/>
      <c r="M196" s="67"/>
      <c r="N196" s="67"/>
      <c r="O196" s="9"/>
      <c r="P196" s="63"/>
      <c r="Q196" s="45"/>
      <c r="R196" s="45"/>
    </row>
    <row r="197" spans="1:18" ht="12.75">
      <c r="A197" s="9"/>
      <c r="B197" s="9"/>
      <c r="C197" s="9"/>
      <c r="D197" s="43" t="s">
        <v>87</v>
      </c>
      <c r="E197" s="45"/>
      <c r="F197" s="45"/>
      <c r="G197" s="45"/>
      <c r="H197" s="9" t="s">
        <v>88</v>
      </c>
      <c r="I197" s="67"/>
      <c r="J197" s="67"/>
      <c r="K197" s="67"/>
      <c r="L197" s="67"/>
      <c r="M197" s="67"/>
      <c r="N197" s="64"/>
      <c r="O197" s="9"/>
      <c r="P197" s="63"/>
      <c r="Q197" s="45"/>
      <c r="R197" s="45"/>
    </row>
    <row r="198" spans="1:18" ht="12.75">
      <c r="A198" s="9"/>
      <c r="B198" s="9"/>
      <c r="C198" s="9"/>
      <c r="D198" s="43"/>
      <c r="E198" s="45"/>
      <c r="F198" s="45"/>
      <c r="G198" s="45"/>
      <c r="H198" s="9"/>
      <c r="I198" s="67"/>
      <c r="J198" s="67"/>
      <c r="K198" s="67"/>
      <c r="L198" s="67"/>
      <c r="M198" s="67"/>
      <c r="N198" s="64"/>
      <c r="O198" s="9"/>
      <c r="P198" s="63"/>
      <c r="Q198" s="45"/>
      <c r="R198" s="45"/>
    </row>
    <row r="199" spans="1:18" ht="12.75">
      <c r="A199" s="9"/>
      <c r="B199" s="9"/>
      <c r="C199" s="9"/>
      <c r="D199" s="43"/>
      <c r="E199" s="9"/>
      <c r="F199" s="9"/>
      <c r="G199" s="9"/>
      <c r="H199" s="9" t="s">
        <v>149</v>
      </c>
      <c r="I199" s="64">
        <f>SUM(I195:I197)</f>
        <v>150</v>
      </c>
      <c r="J199" s="64">
        <f>SUM(J195:J197)</f>
        <v>0</v>
      </c>
      <c r="K199" s="64">
        <f>SUM(K195:K197)</f>
        <v>150</v>
      </c>
      <c r="L199" s="64">
        <f>SUM(L195:L197)</f>
        <v>0</v>
      </c>
      <c r="M199" s="64">
        <f>SUM(M195:M197)</f>
        <v>150</v>
      </c>
      <c r="N199" s="64"/>
      <c r="O199" s="64"/>
      <c r="P199" s="73"/>
      <c r="Q199" s="45"/>
      <c r="R199" s="45"/>
    </row>
    <row r="200" spans="1:18" ht="12.75">
      <c r="A200" s="9"/>
      <c r="B200" s="9"/>
      <c r="C200" s="9"/>
      <c r="D200" s="43"/>
      <c r="E200" s="9"/>
      <c r="F200" s="9"/>
      <c r="G200" s="9"/>
      <c r="H200" s="9"/>
      <c r="I200" s="64"/>
      <c r="J200" s="64"/>
      <c r="K200" s="64"/>
      <c r="L200" s="64"/>
      <c r="M200" s="64"/>
      <c r="N200" s="64"/>
      <c r="O200" s="9"/>
      <c r="P200" s="63"/>
      <c r="Q200" s="45"/>
      <c r="R200" s="45"/>
    </row>
    <row r="201" spans="1:18" ht="12.75">
      <c r="A201" s="9"/>
      <c r="B201" s="9">
        <v>17</v>
      </c>
      <c r="C201" s="9"/>
      <c r="D201" s="43"/>
      <c r="E201" s="9"/>
      <c r="F201" s="197" t="s">
        <v>174</v>
      </c>
      <c r="G201" s="197"/>
      <c r="H201" s="197"/>
      <c r="I201" s="197"/>
      <c r="J201" s="197"/>
      <c r="K201" s="197"/>
      <c r="L201" s="197"/>
      <c r="M201" s="197"/>
      <c r="N201" s="197"/>
      <c r="O201" s="9"/>
      <c r="P201" s="63"/>
      <c r="Q201" s="45"/>
      <c r="R201" s="45"/>
    </row>
    <row r="202" spans="1:18" ht="12.75">
      <c r="A202" s="9"/>
      <c r="B202" s="9"/>
      <c r="C202" s="44" t="s">
        <v>16</v>
      </c>
      <c r="D202" s="43"/>
      <c r="E202" s="9"/>
      <c r="F202" s="9"/>
      <c r="G202" s="174" t="s">
        <v>17</v>
      </c>
      <c r="H202" s="174"/>
      <c r="I202" s="64"/>
      <c r="J202" s="64"/>
      <c r="K202" s="64"/>
      <c r="L202" s="64"/>
      <c r="M202" s="64"/>
      <c r="N202" s="64"/>
      <c r="O202" s="9"/>
      <c r="P202" s="63"/>
      <c r="Q202" s="45"/>
      <c r="R202" s="45"/>
    </row>
    <row r="203" spans="1:18" ht="12.75">
      <c r="A203" s="9"/>
      <c r="B203" s="45"/>
      <c r="C203" s="45"/>
      <c r="D203" s="43" t="s">
        <v>57</v>
      </c>
      <c r="E203" s="9"/>
      <c r="F203" s="9"/>
      <c r="G203" s="9"/>
      <c r="H203" s="9" t="s">
        <v>58</v>
      </c>
      <c r="I203" s="64"/>
      <c r="J203" s="64"/>
      <c r="K203" s="64"/>
      <c r="L203" s="64"/>
      <c r="M203" s="64"/>
      <c r="N203" s="64"/>
      <c r="O203" s="9"/>
      <c r="P203" s="63"/>
      <c r="Q203" s="45"/>
      <c r="R203" s="45"/>
    </row>
    <row r="204" spans="1:18" ht="12.75">
      <c r="A204" s="9"/>
      <c r="B204" s="45"/>
      <c r="C204" s="45"/>
      <c r="D204" s="46" t="s">
        <v>67</v>
      </c>
      <c r="E204" s="45"/>
      <c r="F204" s="45"/>
      <c r="G204" s="45"/>
      <c r="H204" s="45" t="s">
        <v>68</v>
      </c>
      <c r="I204" s="67">
        <v>354</v>
      </c>
      <c r="J204" s="67"/>
      <c r="K204" s="67">
        <f>SUM(I204:J204)</f>
        <v>354</v>
      </c>
      <c r="L204" s="67"/>
      <c r="M204" s="67">
        <f>SUM(K204:L204)</f>
        <v>354</v>
      </c>
      <c r="N204" s="67"/>
      <c r="O204" s="9"/>
      <c r="P204" s="63"/>
      <c r="Q204" s="45"/>
      <c r="R204" s="45"/>
    </row>
    <row r="205" spans="1:18" ht="12.75">
      <c r="A205" s="9"/>
      <c r="B205" s="9"/>
      <c r="C205" s="9"/>
      <c r="D205" s="46"/>
      <c r="E205" s="45"/>
      <c r="F205" s="45"/>
      <c r="G205" s="45"/>
      <c r="H205" s="45"/>
      <c r="I205" s="64"/>
      <c r="J205" s="64"/>
      <c r="K205" s="64"/>
      <c r="L205" s="64"/>
      <c r="M205" s="64"/>
      <c r="N205" s="64"/>
      <c r="O205" s="9"/>
      <c r="P205" s="63"/>
      <c r="Q205" s="45"/>
      <c r="R205" s="45"/>
    </row>
    <row r="206" spans="1:18" ht="12.75">
      <c r="A206" s="9"/>
      <c r="B206" s="9"/>
      <c r="C206" s="9"/>
      <c r="D206" s="43"/>
      <c r="E206" s="9"/>
      <c r="F206" s="9"/>
      <c r="G206" s="9"/>
      <c r="H206" s="9" t="s">
        <v>149</v>
      </c>
      <c r="I206" s="64">
        <f>SUM(I204:I205)</f>
        <v>354</v>
      </c>
      <c r="J206" s="64">
        <f>SUM(J204:J205)</f>
        <v>0</v>
      </c>
      <c r="K206" s="64">
        <f>SUM(K204:K205)</f>
        <v>354</v>
      </c>
      <c r="L206" s="64">
        <f>SUM(L204:L205)</f>
        <v>0</v>
      </c>
      <c r="M206" s="64">
        <f>SUM(M204:M205)</f>
        <v>354</v>
      </c>
      <c r="N206" s="64"/>
      <c r="O206" s="64"/>
      <c r="P206" s="73"/>
      <c r="Q206" s="45"/>
      <c r="R206" s="45"/>
    </row>
    <row r="207" spans="1:18" ht="12.75">
      <c r="A207" s="9"/>
      <c r="B207" s="9"/>
      <c r="C207" s="9"/>
      <c r="D207" s="43"/>
      <c r="E207" s="9"/>
      <c r="F207" s="9"/>
      <c r="G207" s="9"/>
      <c r="H207" s="9"/>
      <c r="I207" s="64"/>
      <c r="J207" s="64"/>
      <c r="K207" s="64"/>
      <c r="L207" s="64"/>
      <c r="M207" s="64"/>
      <c r="N207" s="64"/>
      <c r="O207" s="9"/>
      <c r="P207" s="63"/>
      <c r="Q207" s="45"/>
      <c r="R207" s="45"/>
    </row>
    <row r="208" spans="1:18" ht="12.75">
      <c r="A208" s="9"/>
      <c r="B208" s="9">
        <v>18</v>
      </c>
      <c r="C208" s="9"/>
      <c r="D208" s="43"/>
      <c r="E208" s="9"/>
      <c r="F208" s="197" t="s">
        <v>175</v>
      </c>
      <c r="G208" s="197"/>
      <c r="H208" s="197"/>
      <c r="I208" s="197"/>
      <c r="J208" s="197"/>
      <c r="K208" s="197"/>
      <c r="L208" s="197"/>
      <c r="M208" s="197"/>
      <c r="N208" s="197"/>
      <c r="O208" s="9"/>
      <c r="P208" s="63"/>
      <c r="Q208" s="45"/>
      <c r="R208" s="45"/>
    </row>
    <row r="209" spans="1:18" ht="12.75">
      <c r="A209" s="9"/>
      <c r="B209" s="9"/>
      <c r="C209" s="44" t="s">
        <v>16</v>
      </c>
      <c r="D209" s="43"/>
      <c r="E209" s="9"/>
      <c r="F209" s="9"/>
      <c r="G209" s="174" t="s">
        <v>17</v>
      </c>
      <c r="H209" s="174"/>
      <c r="I209" s="64"/>
      <c r="J209" s="64"/>
      <c r="K209" s="64"/>
      <c r="L209" s="64"/>
      <c r="M209" s="64"/>
      <c r="N209" s="64"/>
      <c r="O209" s="9"/>
      <c r="P209" s="63"/>
      <c r="Q209" s="45"/>
      <c r="R209" s="45"/>
    </row>
    <row r="210" spans="1:18" ht="12.75">
      <c r="A210" s="9"/>
      <c r="B210" s="45"/>
      <c r="C210" s="45"/>
      <c r="D210" s="43" t="s">
        <v>57</v>
      </c>
      <c r="E210" s="9"/>
      <c r="F210" s="9"/>
      <c r="G210" s="9"/>
      <c r="H210" s="9" t="s">
        <v>58</v>
      </c>
      <c r="I210" s="64"/>
      <c r="J210" s="64"/>
      <c r="K210" s="64"/>
      <c r="L210" s="64"/>
      <c r="M210" s="64"/>
      <c r="N210" s="64"/>
      <c r="O210" s="9"/>
      <c r="P210" s="63"/>
      <c r="Q210" s="45"/>
      <c r="R210" s="45"/>
    </row>
    <row r="211" spans="1:18" ht="12.75">
      <c r="A211" s="9"/>
      <c r="B211" s="45"/>
      <c r="C211" s="45"/>
      <c r="D211" s="46" t="s">
        <v>67</v>
      </c>
      <c r="E211" s="45"/>
      <c r="F211" s="45"/>
      <c r="G211" s="45"/>
      <c r="H211" s="45" t="s">
        <v>68</v>
      </c>
      <c r="I211" s="67">
        <v>100</v>
      </c>
      <c r="J211" s="67"/>
      <c r="K211" s="67">
        <f>SUM(I211:J211)</f>
        <v>100</v>
      </c>
      <c r="L211" s="67"/>
      <c r="M211" s="67">
        <f>SUM(K211:L211)</f>
        <v>100</v>
      </c>
      <c r="N211" s="67"/>
      <c r="O211" s="9"/>
      <c r="P211" s="63"/>
      <c r="Q211" s="45"/>
      <c r="R211" s="45"/>
    </row>
    <row r="212" spans="1:18" ht="12.75">
      <c r="A212" s="9"/>
      <c r="B212" s="9"/>
      <c r="C212" s="9"/>
      <c r="D212" s="46"/>
      <c r="E212" s="45"/>
      <c r="F212" s="45"/>
      <c r="G212" s="45"/>
      <c r="H212" s="45"/>
      <c r="I212" s="64"/>
      <c r="J212" s="64"/>
      <c r="K212" s="64"/>
      <c r="L212" s="64"/>
      <c r="M212" s="64"/>
      <c r="N212" s="64"/>
      <c r="O212" s="9"/>
      <c r="P212" s="63"/>
      <c r="Q212" s="45"/>
      <c r="R212" s="45"/>
    </row>
    <row r="213" spans="1:18" ht="12.75">
      <c r="A213" s="9"/>
      <c r="B213" s="9"/>
      <c r="C213" s="9"/>
      <c r="D213" s="43"/>
      <c r="E213" s="9"/>
      <c r="F213" s="9"/>
      <c r="G213" s="9"/>
      <c r="H213" s="9" t="s">
        <v>149</v>
      </c>
      <c r="I213" s="64">
        <f>SUM(I211:I212)</f>
        <v>100</v>
      </c>
      <c r="J213" s="64">
        <f>SUM(J211:J212)</f>
        <v>0</v>
      </c>
      <c r="K213" s="64">
        <f>SUM(K211:K212)</f>
        <v>100</v>
      </c>
      <c r="L213" s="64">
        <f>SUM(L211:L212)</f>
        <v>0</v>
      </c>
      <c r="M213" s="64">
        <f>SUM(M211:M212)</f>
        <v>100</v>
      </c>
      <c r="N213" s="64"/>
      <c r="O213" s="64"/>
      <c r="P213" s="73"/>
      <c r="Q213" s="45"/>
      <c r="R213" s="45"/>
    </row>
    <row r="214" spans="1:18" ht="12.75">
      <c r="A214" s="9"/>
      <c r="B214" s="9"/>
      <c r="C214" s="9"/>
      <c r="D214" s="43"/>
      <c r="E214" s="9"/>
      <c r="F214" s="9"/>
      <c r="G214" s="9"/>
      <c r="H214" s="9"/>
      <c r="I214" s="64"/>
      <c r="J214" s="64"/>
      <c r="K214" s="64"/>
      <c r="L214" s="64"/>
      <c r="M214" s="64"/>
      <c r="N214" s="64"/>
      <c r="O214" s="9"/>
      <c r="P214" s="63"/>
      <c r="Q214" s="45"/>
      <c r="R214" s="45"/>
    </row>
    <row r="215" spans="1:18" ht="12.75">
      <c r="A215" s="9"/>
      <c r="B215" s="9">
        <v>19</v>
      </c>
      <c r="C215" s="9"/>
      <c r="D215" s="43"/>
      <c r="E215" s="9"/>
      <c r="F215" s="197" t="s">
        <v>176</v>
      </c>
      <c r="G215" s="197"/>
      <c r="H215" s="197"/>
      <c r="I215" s="197"/>
      <c r="J215" s="197"/>
      <c r="K215" s="197"/>
      <c r="L215" s="197"/>
      <c r="M215" s="197"/>
      <c r="N215" s="197"/>
      <c r="O215" s="9"/>
      <c r="P215" s="63"/>
      <c r="Q215" s="45"/>
      <c r="R215" s="45"/>
    </row>
    <row r="216" spans="1:18" ht="12.75">
      <c r="A216" s="9"/>
      <c r="B216" s="9"/>
      <c r="C216" s="44" t="s">
        <v>16</v>
      </c>
      <c r="D216" s="43"/>
      <c r="E216" s="9"/>
      <c r="F216" s="9"/>
      <c r="G216" s="174" t="s">
        <v>17</v>
      </c>
      <c r="H216" s="174"/>
      <c r="I216" s="64"/>
      <c r="J216" s="64"/>
      <c r="K216" s="64"/>
      <c r="L216" s="64"/>
      <c r="M216" s="64"/>
      <c r="N216" s="64"/>
      <c r="O216" s="9"/>
      <c r="P216" s="63"/>
      <c r="Q216" s="45"/>
      <c r="R216" s="45"/>
    </row>
    <row r="217" spans="1:18" ht="12.75">
      <c r="A217" s="9"/>
      <c r="B217" s="45"/>
      <c r="C217" s="45"/>
      <c r="D217" s="43" t="s">
        <v>57</v>
      </c>
      <c r="E217" s="9"/>
      <c r="F217" s="9"/>
      <c r="G217" s="9"/>
      <c r="H217" s="9" t="s">
        <v>58</v>
      </c>
      <c r="I217" s="64"/>
      <c r="J217" s="64"/>
      <c r="K217" s="64"/>
      <c r="L217" s="64"/>
      <c r="M217" s="64"/>
      <c r="N217" s="64"/>
      <c r="O217" s="9"/>
      <c r="P217" s="63"/>
      <c r="Q217" s="45"/>
      <c r="R217" s="45"/>
    </row>
    <row r="218" spans="1:18" ht="12.75">
      <c r="A218" s="9"/>
      <c r="B218" s="45"/>
      <c r="C218" s="45"/>
      <c r="D218" s="46" t="s">
        <v>67</v>
      </c>
      <c r="E218" s="45"/>
      <c r="F218" s="45"/>
      <c r="G218" s="45"/>
      <c r="H218" s="45" t="s">
        <v>68</v>
      </c>
      <c r="I218" s="67">
        <v>300</v>
      </c>
      <c r="J218" s="67"/>
      <c r="K218" s="67">
        <f>SUM(I218:J218)</f>
        <v>300</v>
      </c>
      <c r="L218" s="67"/>
      <c r="M218" s="67">
        <f>SUM(K218:L218)</f>
        <v>300</v>
      </c>
      <c r="N218" s="67"/>
      <c r="O218" s="9"/>
      <c r="P218" s="63"/>
      <c r="Q218" s="45"/>
      <c r="R218" s="45"/>
    </row>
    <row r="219" spans="1:18" ht="12.75">
      <c r="A219" s="9"/>
      <c r="B219" s="9"/>
      <c r="C219" s="9"/>
      <c r="D219" s="46"/>
      <c r="E219" s="45"/>
      <c r="F219" s="45"/>
      <c r="G219" s="45"/>
      <c r="H219" s="45"/>
      <c r="I219" s="64"/>
      <c r="J219" s="64"/>
      <c r="K219" s="64"/>
      <c r="L219" s="64"/>
      <c r="M219" s="64"/>
      <c r="N219" s="64"/>
      <c r="O219" s="9"/>
      <c r="P219" s="63"/>
      <c r="Q219" s="45"/>
      <c r="R219" s="45"/>
    </row>
    <row r="220" spans="1:18" ht="12.75">
      <c r="A220" s="9"/>
      <c r="B220" s="9"/>
      <c r="C220" s="9"/>
      <c r="D220" s="43"/>
      <c r="E220" s="9"/>
      <c r="F220" s="9"/>
      <c r="G220" s="9"/>
      <c r="H220" s="9" t="s">
        <v>149</v>
      </c>
      <c r="I220" s="64">
        <f>SUM(I218:I219)</f>
        <v>300</v>
      </c>
      <c r="J220" s="64">
        <f>SUM(J218:J219)</f>
        <v>0</v>
      </c>
      <c r="K220" s="64">
        <f>SUM(K218:K219)</f>
        <v>300</v>
      </c>
      <c r="L220" s="64">
        <f>SUM(L218:L219)</f>
        <v>0</v>
      </c>
      <c r="M220" s="64">
        <f>SUM(M218:M219)</f>
        <v>300</v>
      </c>
      <c r="N220" s="64"/>
      <c r="O220" s="64"/>
      <c r="P220" s="73"/>
      <c r="Q220" s="45"/>
      <c r="R220" s="45"/>
    </row>
    <row r="221" spans="1:18" ht="12.75">
      <c r="A221" s="9"/>
      <c r="B221" s="9"/>
      <c r="C221" s="9"/>
      <c r="D221" s="43"/>
      <c r="E221" s="9"/>
      <c r="F221" s="9"/>
      <c r="G221" s="9"/>
      <c r="H221" s="9"/>
      <c r="I221" s="64"/>
      <c r="J221" s="64"/>
      <c r="K221" s="64"/>
      <c r="L221" s="64"/>
      <c r="M221" s="64"/>
      <c r="N221" s="64"/>
      <c r="O221" s="9"/>
      <c r="P221" s="63"/>
      <c r="Q221" s="45"/>
      <c r="R221" s="45"/>
    </row>
    <row r="222" spans="1:18" ht="12.75">
      <c r="A222" s="9"/>
      <c r="B222" s="9">
        <v>20</v>
      </c>
      <c r="C222" s="9"/>
      <c r="D222" s="43"/>
      <c r="E222" s="9"/>
      <c r="F222" s="197" t="s">
        <v>177</v>
      </c>
      <c r="G222" s="197"/>
      <c r="H222" s="197"/>
      <c r="I222" s="197"/>
      <c r="J222" s="197"/>
      <c r="K222" s="197"/>
      <c r="L222" s="197"/>
      <c r="M222" s="197"/>
      <c r="N222" s="197"/>
      <c r="O222" s="9"/>
      <c r="P222" s="63"/>
      <c r="Q222" s="45"/>
      <c r="R222" s="45"/>
    </row>
    <row r="223" spans="1:18" ht="12.75">
      <c r="A223" s="9"/>
      <c r="B223" s="9"/>
      <c r="C223" s="44" t="s">
        <v>16</v>
      </c>
      <c r="D223" s="43"/>
      <c r="E223" s="9"/>
      <c r="F223" s="9"/>
      <c r="G223" s="174" t="s">
        <v>17</v>
      </c>
      <c r="H223" s="174"/>
      <c r="I223" s="64"/>
      <c r="J223" s="64"/>
      <c r="K223" s="64"/>
      <c r="L223" s="64"/>
      <c r="M223" s="64"/>
      <c r="N223" s="64"/>
      <c r="O223" s="9"/>
      <c r="P223" s="63"/>
      <c r="Q223" s="45"/>
      <c r="R223" s="45"/>
    </row>
    <row r="224" spans="1:18" ht="12.75">
      <c r="A224" s="9"/>
      <c r="B224" s="45"/>
      <c r="C224" s="45"/>
      <c r="D224" s="43" t="s">
        <v>57</v>
      </c>
      <c r="E224" s="9"/>
      <c r="F224" s="9"/>
      <c r="G224" s="9"/>
      <c r="H224" s="9" t="s">
        <v>58</v>
      </c>
      <c r="I224" s="64"/>
      <c r="J224" s="64"/>
      <c r="K224" s="64"/>
      <c r="L224" s="64"/>
      <c r="M224" s="64"/>
      <c r="N224" s="64"/>
      <c r="O224" s="9"/>
      <c r="P224" s="63"/>
      <c r="Q224" s="45"/>
      <c r="R224" s="45"/>
    </row>
    <row r="225" spans="1:18" ht="12.75">
      <c r="A225" s="9"/>
      <c r="B225" s="45"/>
      <c r="C225" s="45"/>
      <c r="D225" s="46" t="s">
        <v>67</v>
      </c>
      <c r="E225" s="45"/>
      <c r="F225" s="45"/>
      <c r="G225" s="45"/>
      <c r="H225" s="45" t="s">
        <v>68</v>
      </c>
      <c r="I225" s="67">
        <v>160</v>
      </c>
      <c r="J225" s="67"/>
      <c r="K225" s="67">
        <f>SUM(I225:J225)</f>
        <v>160</v>
      </c>
      <c r="L225" s="67"/>
      <c r="M225" s="67">
        <f>SUM(K225:L225)</f>
        <v>160</v>
      </c>
      <c r="N225" s="67"/>
      <c r="O225" s="9"/>
      <c r="P225" s="63"/>
      <c r="Q225" s="45"/>
      <c r="R225" s="45"/>
    </row>
    <row r="226" spans="1:18" ht="12.75">
      <c r="A226" s="9"/>
      <c r="B226" s="9"/>
      <c r="C226" s="9"/>
      <c r="D226" s="46"/>
      <c r="E226" s="45"/>
      <c r="F226" s="45"/>
      <c r="G226" s="45"/>
      <c r="H226" s="45"/>
      <c r="I226" s="64"/>
      <c r="J226" s="64"/>
      <c r="K226" s="64"/>
      <c r="L226" s="64"/>
      <c r="M226" s="64"/>
      <c r="N226" s="64"/>
      <c r="O226" s="9"/>
      <c r="P226" s="63"/>
      <c r="Q226" s="45"/>
      <c r="R226" s="45"/>
    </row>
    <row r="227" spans="1:18" ht="12.75">
      <c r="A227" s="9"/>
      <c r="B227" s="9"/>
      <c r="C227" s="9"/>
      <c r="D227" s="43"/>
      <c r="E227" s="9"/>
      <c r="F227" s="9"/>
      <c r="G227" s="9"/>
      <c r="H227" s="9" t="s">
        <v>149</v>
      </c>
      <c r="I227" s="64">
        <f>SUM(I225:I226)</f>
        <v>160</v>
      </c>
      <c r="J227" s="64">
        <f>SUM(J225:J226)</f>
        <v>0</v>
      </c>
      <c r="K227" s="64">
        <f>SUM(K225:K226)</f>
        <v>160</v>
      </c>
      <c r="L227" s="64">
        <f>SUM(L225:L226)</f>
        <v>0</v>
      </c>
      <c r="M227" s="64">
        <f>SUM(M225:M226)</f>
        <v>160</v>
      </c>
      <c r="N227" s="64"/>
      <c r="O227" s="9"/>
      <c r="P227" s="63"/>
      <c r="Q227" s="45"/>
      <c r="R227" s="45"/>
    </row>
    <row r="228" spans="1:18" ht="12.75">
      <c r="A228" s="9"/>
      <c r="B228" s="9"/>
      <c r="C228" s="9"/>
      <c r="D228" s="43"/>
      <c r="E228" s="9"/>
      <c r="F228" s="9"/>
      <c r="G228" s="9"/>
      <c r="H228" s="9"/>
      <c r="I228" s="64"/>
      <c r="J228" s="64"/>
      <c r="K228" s="64"/>
      <c r="L228" s="64"/>
      <c r="M228" s="64"/>
      <c r="N228" s="64"/>
      <c r="O228" s="9"/>
      <c r="P228" s="63"/>
      <c r="Q228" s="45"/>
      <c r="R228" s="45"/>
    </row>
    <row r="229" spans="1:18" ht="12.75">
      <c r="A229" s="9"/>
      <c r="B229" s="9">
        <v>21</v>
      </c>
      <c r="C229" s="9"/>
      <c r="D229" s="43"/>
      <c r="E229" s="9"/>
      <c r="F229" s="197" t="s">
        <v>178</v>
      </c>
      <c r="G229" s="197"/>
      <c r="H229" s="197"/>
      <c r="I229" s="197"/>
      <c r="J229" s="197"/>
      <c r="K229" s="197"/>
      <c r="L229" s="197"/>
      <c r="M229" s="197"/>
      <c r="N229" s="197"/>
      <c r="O229" s="9"/>
      <c r="P229" s="63"/>
      <c r="Q229" s="45"/>
      <c r="R229" s="45"/>
    </row>
    <row r="230" spans="1:18" ht="12.75">
      <c r="A230" s="9"/>
      <c r="B230" s="9"/>
      <c r="C230" s="44" t="s">
        <v>16</v>
      </c>
      <c r="D230" s="43"/>
      <c r="E230" s="9"/>
      <c r="F230" s="9"/>
      <c r="G230" s="174" t="s">
        <v>17</v>
      </c>
      <c r="H230" s="174"/>
      <c r="I230" s="64"/>
      <c r="J230" s="64"/>
      <c r="K230" s="64"/>
      <c r="L230" s="64"/>
      <c r="M230" s="64"/>
      <c r="N230" s="64"/>
      <c r="O230" s="9"/>
      <c r="P230" s="63"/>
      <c r="Q230" s="45"/>
      <c r="R230" s="45"/>
    </row>
    <row r="231" spans="1:18" ht="12.75">
      <c r="A231" s="9"/>
      <c r="B231" s="45"/>
      <c r="C231" s="45"/>
      <c r="D231" s="43" t="s">
        <v>57</v>
      </c>
      <c r="E231" s="9"/>
      <c r="F231" s="9"/>
      <c r="G231" s="9"/>
      <c r="H231" s="9" t="s">
        <v>58</v>
      </c>
      <c r="I231" s="64"/>
      <c r="J231" s="64"/>
      <c r="K231" s="64"/>
      <c r="L231" s="64"/>
      <c r="M231" s="64"/>
      <c r="N231" s="64"/>
      <c r="O231" s="9"/>
      <c r="P231" s="63"/>
      <c r="Q231" s="45"/>
      <c r="R231" s="45"/>
    </row>
    <row r="232" spans="1:18" ht="12.75">
      <c r="A232" s="9"/>
      <c r="B232" s="45"/>
      <c r="C232" s="45"/>
      <c r="D232" s="46" t="s">
        <v>67</v>
      </c>
      <c r="E232" s="45"/>
      <c r="F232" s="45"/>
      <c r="G232" s="45"/>
      <c r="H232" s="45" t="s">
        <v>68</v>
      </c>
      <c r="I232" s="67">
        <v>200</v>
      </c>
      <c r="J232" s="67"/>
      <c r="K232" s="67">
        <f>SUM(I232:J232)</f>
        <v>200</v>
      </c>
      <c r="L232" s="67"/>
      <c r="M232" s="67">
        <f>SUM(K232:L232)</f>
        <v>200</v>
      </c>
      <c r="N232" s="67"/>
      <c r="O232" s="9"/>
      <c r="P232" s="63"/>
      <c r="Q232" s="45"/>
      <c r="R232" s="45"/>
    </row>
    <row r="233" spans="1:18" ht="12.75">
      <c r="A233" s="9"/>
      <c r="B233" s="9"/>
      <c r="C233" s="9"/>
      <c r="D233" s="46"/>
      <c r="E233" s="45"/>
      <c r="F233" s="45"/>
      <c r="G233" s="45"/>
      <c r="H233" s="45"/>
      <c r="I233" s="64"/>
      <c r="J233" s="64"/>
      <c r="K233" s="64"/>
      <c r="L233" s="64"/>
      <c r="M233" s="64"/>
      <c r="N233" s="64"/>
      <c r="O233" s="9"/>
      <c r="P233" s="63"/>
      <c r="Q233" s="45"/>
      <c r="R233" s="45"/>
    </row>
    <row r="234" spans="1:18" ht="12.75">
      <c r="A234" s="9"/>
      <c r="B234" s="9"/>
      <c r="C234" s="9"/>
      <c r="D234" s="43"/>
      <c r="E234" s="9"/>
      <c r="F234" s="9"/>
      <c r="G234" s="9"/>
      <c r="H234" s="9" t="s">
        <v>149</v>
      </c>
      <c r="I234" s="64">
        <f>SUM(I232:I233)</f>
        <v>200</v>
      </c>
      <c r="J234" s="64">
        <f>SUM(J232:J233)</f>
        <v>0</v>
      </c>
      <c r="K234" s="64">
        <f>SUM(K232:K233)</f>
        <v>200</v>
      </c>
      <c r="L234" s="64">
        <f>SUM(L232:L233)</f>
        <v>0</v>
      </c>
      <c r="M234" s="64">
        <f>SUM(M232:M233)</f>
        <v>200</v>
      </c>
      <c r="N234" s="64"/>
      <c r="O234" s="9"/>
      <c r="P234" s="63"/>
      <c r="Q234" s="45"/>
      <c r="R234" s="45"/>
    </row>
    <row r="235" spans="1:18" ht="12.75">
      <c r="A235" s="9"/>
      <c r="B235" s="9"/>
      <c r="C235" s="9"/>
      <c r="D235" s="43"/>
      <c r="E235" s="9"/>
      <c r="F235" s="9"/>
      <c r="G235" s="9"/>
      <c r="H235" s="9"/>
      <c r="I235" s="64"/>
      <c r="J235" s="64"/>
      <c r="K235" s="64"/>
      <c r="L235" s="64"/>
      <c r="M235" s="64"/>
      <c r="N235" s="64"/>
      <c r="O235" s="9"/>
      <c r="P235" s="63"/>
      <c r="Q235" s="45"/>
      <c r="R235" s="45"/>
    </row>
    <row r="236" spans="1:18" ht="12.75">
      <c r="A236" s="9"/>
      <c r="B236" s="9">
        <v>22</v>
      </c>
      <c r="C236" s="9"/>
      <c r="D236" s="43"/>
      <c r="E236" s="9"/>
      <c r="F236" s="197" t="s">
        <v>179</v>
      </c>
      <c r="G236" s="197"/>
      <c r="H236" s="197"/>
      <c r="I236" s="197"/>
      <c r="J236" s="197"/>
      <c r="K236" s="197"/>
      <c r="L236" s="197"/>
      <c r="M236" s="197"/>
      <c r="N236" s="197"/>
      <c r="O236" s="9"/>
      <c r="P236" s="63"/>
      <c r="Q236" s="45"/>
      <c r="R236" s="45"/>
    </row>
    <row r="237" spans="1:18" ht="12.75">
      <c r="A237" s="9"/>
      <c r="B237" s="9"/>
      <c r="C237" s="44" t="s">
        <v>16</v>
      </c>
      <c r="D237" s="43"/>
      <c r="E237" s="9"/>
      <c r="F237" s="9"/>
      <c r="G237" s="174" t="s">
        <v>17</v>
      </c>
      <c r="H237" s="174"/>
      <c r="I237" s="64"/>
      <c r="J237" s="64"/>
      <c r="K237" s="64"/>
      <c r="L237" s="64"/>
      <c r="M237" s="64"/>
      <c r="N237" s="64"/>
      <c r="O237" s="9"/>
      <c r="P237" s="63"/>
      <c r="Q237" s="45"/>
      <c r="R237" s="45"/>
    </row>
    <row r="238" spans="1:18" ht="12.75">
      <c r="A238" s="9"/>
      <c r="B238" s="45"/>
      <c r="C238" s="45"/>
      <c r="D238" s="43" t="s">
        <v>77</v>
      </c>
      <c r="E238" s="9"/>
      <c r="F238" s="9"/>
      <c r="G238" s="9"/>
      <c r="H238" s="9" t="s">
        <v>78</v>
      </c>
      <c r="I238" s="64"/>
      <c r="J238" s="64"/>
      <c r="K238" s="64"/>
      <c r="L238" s="64"/>
      <c r="M238" s="64"/>
      <c r="N238" s="64"/>
      <c r="O238" s="9"/>
      <c r="P238" s="63"/>
      <c r="Q238" s="45"/>
      <c r="R238" s="45"/>
    </row>
    <row r="239" spans="1:18" ht="12.75">
      <c r="A239" s="9"/>
      <c r="B239" s="45"/>
      <c r="C239" s="45"/>
      <c r="D239" s="46" t="s">
        <v>79</v>
      </c>
      <c r="E239" s="45"/>
      <c r="F239" s="45"/>
      <c r="G239" s="45"/>
      <c r="H239" s="6" t="s">
        <v>80</v>
      </c>
      <c r="I239" s="67">
        <v>100</v>
      </c>
      <c r="J239" s="67"/>
      <c r="K239" s="67">
        <f>SUM(I239:J239)</f>
        <v>100</v>
      </c>
      <c r="L239" s="67"/>
      <c r="M239" s="67">
        <f>SUM(K239:L239)</f>
        <v>100</v>
      </c>
      <c r="N239" s="67"/>
      <c r="O239" s="9"/>
      <c r="P239" s="63"/>
      <c r="Q239" s="45"/>
      <c r="R239" s="45"/>
    </row>
    <row r="240" spans="1:18" ht="12.75">
      <c r="A240" s="9"/>
      <c r="B240" s="9"/>
      <c r="C240" s="9"/>
      <c r="D240" s="46"/>
      <c r="E240" s="45"/>
      <c r="F240" s="45"/>
      <c r="G240" s="45"/>
      <c r="H240" s="45"/>
      <c r="I240" s="64"/>
      <c r="J240" s="64"/>
      <c r="K240" s="64"/>
      <c r="L240" s="64"/>
      <c r="M240" s="64"/>
      <c r="N240" s="64"/>
      <c r="O240" s="9"/>
      <c r="P240" s="63"/>
      <c r="Q240" s="45"/>
      <c r="R240" s="45"/>
    </row>
    <row r="241" spans="1:18" ht="12.75">
      <c r="A241" s="9"/>
      <c r="B241" s="9"/>
      <c r="C241" s="9"/>
      <c r="D241" s="43"/>
      <c r="E241" s="9"/>
      <c r="F241" s="9"/>
      <c r="G241" s="9"/>
      <c r="H241" s="9" t="s">
        <v>149</v>
      </c>
      <c r="I241" s="64">
        <f>SUM(I239:I240)</f>
        <v>100</v>
      </c>
      <c r="J241" s="64">
        <f>SUM(J239:J240)</f>
        <v>0</v>
      </c>
      <c r="K241" s="64">
        <f>SUM(K239:K240)</f>
        <v>100</v>
      </c>
      <c r="L241" s="64">
        <f>SUM(L239:L240)</f>
        <v>0</v>
      </c>
      <c r="M241" s="64">
        <f>SUM(M239:M240)</f>
        <v>100</v>
      </c>
      <c r="N241" s="64"/>
      <c r="O241" s="9"/>
      <c r="P241" s="63"/>
      <c r="Q241" s="45"/>
      <c r="R241" s="45"/>
    </row>
    <row r="242" spans="1:18" ht="12.75">
      <c r="A242" s="9"/>
      <c r="B242" s="9"/>
      <c r="C242" s="9"/>
      <c r="D242" s="43"/>
      <c r="E242" s="9"/>
      <c r="F242" s="9"/>
      <c r="G242" s="9"/>
      <c r="H242" s="9"/>
      <c r="I242" s="64"/>
      <c r="J242" s="64"/>
      <c r="K242" s="64"/>
      <c r="L242" s="64"/>
      <c r="M242" s="64"/>
      <c r="N242" s="64"/>
      <c r="O242" s="9"/>
      <c r="P242" s="63"/>
      <c r="Q242" s="45"/>
      <c r="R242" s="45"/>
    </row>
    <row r="243" spans="1:18" ht="12.75">
      <c r="A243" s="9"/>
      <c r="B243" s="9">
        <v>23</v>
      </c>
      <c r="C243" s="9"/>
      <c r="D243" s="43"/>
      <c r="E243" s="9"/>
      <c r="F243" s="197" t="s">
        <v>180</v>
      </c>
      <c r="G243" s="197"/>
      <c r="H243" s="197"/>
      <c r="I243" s="197"/>
      <c r="J243" s="197"/>
      <c r="K243" s="197"/>
      <c r="L243" s="197"/>
      <c r="M243" s="197"/>
      <c r="N243" s="197"/>
      <c r="O243" s="9"/>
      <c r="P243" s="63"/>
      <c r="Q243" s="45"/>
      <c r="R243" s="45"/>
    </row>
    <row r="244" spans="1:18" ht="12.75">
      <c r="A244" s="9"/>
      <c r="B244" s="9"/>
      <c r="C244" s="44" t="s">
        <v>16</v>
      </c>
      <c r="D244" s="43"/>
      <c r="E244" s="9"/>
      <c r="F244" s="9"/>
      <c r="G244" s="174" t="s">
        <v>17</v>
      </c>
      <c r="H244" s="174"/>
      <c r="I244" s="64"/>
      <c r="J244" s="64"/>
      <c r="K244" s="64"/>
      <c r="L244" s="64"/>
      <c r="M244" s="64"/>
      <c r="N244" s="64"/>
      <c r="O244" s="9"/>
      <c r="P244" s="63"/>
      <c r="Q244" s="45"/>
      <c r="R244" s="45"/>
    </row>
    <row r="245" spans="1:18" ht="12.75">
      <c r="A245" s="9"/>
      <c r="B245" s="45"/>
      <c r="C245" s="45"/>
      <c r="D245" s="43" t="s">
        <v>77</v>
      </c>
      <c r="E245" s="9"/>
      <c r="F245" s="9"/>
      <c r="G245" s="9"/>
      <c r="H245" s="9" t="s">
        <v>78</v>
      </c>
      <c r="I245" s="64"/>
      <c r="J245" s="64"/>
      <c r="K245" s="64"/>
      <c r="L245" s="64"/>
      <c r="M245" s="64"/>
      <c r="N245" s="64"/>
      <c r="O245" s="9"/>
      <c r="P245" s="63"/>
      <c r="Q245" s="45"/>
      <c r="R245" s="45"/>
    </row>
    <row r="246" spans="1:18" ht="12.75">
      <c r="A246" s="9"/>
      <c r="B246" s="45"/>
      <c r="C246" s="45"/>
      <c r="D246" s="46" t="s">
        <v>79</v>
      </c>
      <c r="E246" s="45"/>
      <c r="F246" s="45"/>
      <c r="G246" s="45"/>
      <c r="H246" s="6" t="s">
        <v>80</v>
      </c>
      <c r="I246" s="67">
        <v>300</v>
      </c>
      <c r="J246" s="67"/>
      <c r="K246" s="67">
        <f>SUM(I246:J246)</f>
        <v>300</v>
      </c>
      <c r="L246" s="67"/>
      <c r="M246" s="67">
        <f>SUM(K246:L246)</f>
        <v>300</v>
      </c>
      <c r="N246" s="67"/>
      <c r="O246" s="9"/>
      <c r="P246" s="63"/>
      <c r="Q246" s="45"/>
      <c r="R246" s="45"/>
    </row>
    <row r="247" spans="1:18" ht="12.75">
      <c r="A247" s="9"/>
      <c r="B247" s="9"/>
      <c r="C247" s="9"/>
      <c r="D247" s="46"/>
      <c r="E247" s="45"/>
      <c r="F247" s="45"/>
      <c r="G247" s="45"/>
      <c r="H247" s="45"/>
      <c r="I247" s="64"/>
      <c r="J247" s="64"/>
      <c r="K247" s="64"/>
      <c r="L247" s="64"/>
      <c r="M247" s="64"/>
      <c r="N247" s="64"/>
      <c r="O247" s="9"/>
      <c r="P247" s="63"/>
      <c r="Q247" s="45"/>
      <c r="R247" s="45"/>
    </row>
    <row r="248" spans="1:18" ht="12.75">
      <c r="A248" s="9"/>
      <c r="B248" s="9"/>
      <c r="C248" s="9"/>
      <c r="D248" s="43"/>
      <c r="E248" s="9"/>
      <c r="F248" s="9"/>
      <c r="G248" s="9"/>
      <c r="H248" s="9" t="s">
        <v>149</v>
      </c>
      <c r="I248" s="64">
        <f>SUM(I246:I247)</f>
        <v>300</v>
      </c>
      <c r="J248" s="64">
        <f>SUM(J246:J247)</f>
        <v>0</v>
      </c>
      <c r="K248" s="64">
        <f>SUM(K246:K247)</f>
        <v>300</v>
      </c>
      <c r="L248" s="64">
        <f>SUM(L246:L247)</f>
        <v>0</v>
      </c>
      <c r="M248" s="64">
        <f>SUM(M246:M247)</f>
        <v>300</v>
      </c>
      <c r="N248" s="64"/>
      <c r="O248" s="9"/>
      <c r="P248" s="63"/>
      <c r="Q248" s="45"/>
      <c r="R248" s="45"/>
    </row>
    <row r="249" spans="1:18" ht="12.75">
      <c r="A249" s="9"/>
      <c r="B249" s="9"/>
      <c r="C249" s="9"/>
      <c r="D249" s="43"/>
      <c r="E249" s="9"/>
      <c r="F249" s="9"/>
      <c r="G249" s="9"/>
      <c r="H249" s="9"/>
      <c r="I249" s="64"/>
      <c r="J249" s="64"/>
      <c r="K249" s="64"/>
      <c r="L249" s="64"/>
      <c r="M249" s="64"/>
      <c r="N249" s="64"/>
      <c r="O249" s="9"/>
      <c r="P249" s="63"/>
      <c r="Q249" s="45"/>
      <c r="R249" s="45"/>
    </row>
    <row r="250" spans="1:18" ht="12.75">
      <c r="A250" s="9"/>
      <c r="B250" s="9">
        <v>24</v>
      </c>
      <c r="C250" s="9"/>
      <c r="D250" s="43"/>
      <c r="E250" s="9"/>
      <c r="F250" s="197" t="s">
        <v>181</v>
      </c>
      <c r="G250" s="197"/>
      <c r="H250" s="197"/>
      <c r="I250" s="197"/>
      <c r="J250" s="197"/>
      <c r="K250" s="197"/>
      <c r="L250" s="197"/>
      <c r="M250" s="197"/>
      <c r="N250" s="197"/>
      <c r="O250" s="9"/>
      <c r="P250" s="63"/>
      <c r="Q250" s="45"/>
      <c r="R250" s="45"/>
    </row>
    <row r="251" spans="1:18" ht="12.75">
      <c r="A251" s="9"/>
      <c r="B251" s="9"/>
      <c r="C251" s="44" t="s">
        <v>16</v>
      </c>
      <c r="D251" s="43"/>
      <c r="E251" s="9"/>
      <c r="F251" s="9"/>
      <c r="G251" s="174" t="s">
        <v>17</v>
      </c>
      <c r="H251" s="174"/>
      <c r="I251" s="64"/>
      <c r="J251" s="64"/>
      <c r="K251" s="64"/>
      <c r="L251" s="64"/>
      <c r="M251" s="64"/>
      <c r="N251" s="64"/>
      <c r="O251" s="9"/>
      <c r="P251" s="63"/>
      <c r="Q251" s="45"/>
      <c r="R251" s="45"/>
    </row>
    <row r="252" spans="1:18" ht="12.75">
      <c r="A252" s="9"/>
      <c r="B252" s="45"/>
      <c r="C252" s="45"/>
      <c r="D252" s="43" t="s">
        <v>77</v>
      </c>
      <c r="E252" s="9"/>
      <c r="F252" s="9"/>
      <c r="G252" s="9"/>
      <c r="H252" s="9" t="s">
        <v>78</v>
      </c>
      <c r="I252" s="64"/>
      <c r="J252" s="64"/>
      <c r="K252" s="64"/>
      <c r="L252" s="64"/>
      <c r="M252" s="64"/>
      <c r="N252" s="64"/>
      <c r="O252" s="9"/>
      <c r="P252" s="63"/>
      <c r="Q252" s="45"/>
      <c r="R252" s="45"/>
    </row>
    <row r="253" spans="1:18" ht="12.75">
      <c r="A253" s="9"/>
      <c r="B253" s="45"/>
      <c r="C253" s="45"/>
      <c r="D253" s="46" t="s">
        <v>81</v>
      </c>
      <c r="E253" s="45"/>
      <c r="F253" s="45"/>
      <c r="G253" s="45"/>
      <c r="H253" s="6" t="s">
        <v>82</v>
      </c>
      <c r="I253" s="67">
        <v>630</v>
      </c>
      <c r="J253" s="67"/>
      <c r="K253" s="67">
        <f>SUM(I253:J253)</f>
        <v>630</v>
      </c>
      <c r="L253" s="67"/>
      <c r="M253" s="67">
        <f>SUM(K253:L253)</f>
        <v>630</v>
      </c>
      <c r="N253" s="67"/>
      <c r="O253" s="9"/>
      <c r="P253" s="63"/>
      <c r="Q253" s="45"/>
      <c r="R253" s="45"/>
    </row>
    <row r="254" spans="1:18" ht="12.75">
      <c r="A254" s="9"/>
      <c r="B254" s="9"/>
      <c r="C254" s="9"/>
      <c r="D254" s="46"/>
      <c r="E254" s="45"/>
      <c r="F254" s="45"/>
      <c r="G254" s="45"/>
      <c r="H254" s="45"/>
      <c r="I254" s="64"/>
      <c r="J254" s="64"/>
      <c r="K254" s="64"/>
      <c r="L254" s="64"/>
      <c r="M254" s="64"/>
      <c r="N254" s="64"/>
      <c r="O254" s="9"/>
      <c r="P254" s="63"/>
      <c r="Q254" s="45"/>
      <c r="R254" s="45"/>
    </row>
    <row r="255" spans="1:18" ht="12.75">
      <c r="A255" s="9"/>
      <c r="B255" s="9"/>
      <c r="C255" s="9"/>
      <c r="D255" s="43"/>
      <c r="E255" s="9"/>
      <c r="F255" s="9"/>
      <c r="G255" s="9"/>
      <c r="H255" s="9" t="s">
        <v>149</v>
      </c>
      <c r="I255" s="64">
        <f>SUM(I253:I254)</f>
        <v>630</v>
      </c>
      <c r="J255" s="64">
        <f>SUM(J253:J254)</f>
        <v>0</v>
      </c>
      <c r="K255" s="64">
        <f>SUM(K253:K254)</f>
        <v>630</v>
      </c>
      <c r="L255" s="64">
        <f>SUM(L253:L254)</f>
        <v>0</v>
      </c>
      <c r="M255" s="64">
        <f>SUM(M253:M254)</f>
        <v>630</v>
      </c>
      <c r="N255" s="64"/>
      <c r="O255" s="9"/>
      <c r="P255" s="63"/>
      <c r="Q255" s="45"/>
      <c r="R255" s="45"/>
    </row>
    <row r="256" spans="1:18" ht="12.75">
      <c r="A256" s="9"/>
      <c r="B256" s="9"/>
      <c r="C256" s="9"/>
      <c r="D256" s="43"/>
      <c r="E256" s="9"/>
      <c r="F256" s="9"/>
      <c r="G256" s="9"/>
      <c r="H256" s="9"/>
      <c r="I256" s="64"/>
      <c r="J256" s="64"/>
      <c r="K256" s="64"/>
      <c r="L256" s="64"/>
      <c r="M256" s="64"/>
      <c r="N256" s="64"/>
      <c r="O256" s="9"/>
      <c r="P256" s="63"/>
      <c r="Q256" s="45"/>
      <c r="R256" s="45"/>
    </row>
    <row r="257" spans="1:18" ht="12.75">
      <c r="A257" s="9"/>
      <c r="B257" s="9">
        <v>25</v>
      </c>
      <c r="C257" s="9"/>
      <c r="D257" s="43"/>
      <c r="E257" s="9"/>
      <c r="F257" s="194" t="s">
        <v>182</v>
      </c>
      <c r="G257" s="195"/>
      <c r="H257" s="195"/>
      <c r="I257" s="195"/>
      <c r="J257" s="195"/>
      <c r="K257" s="195"/>
      <c r="L257" s="195"/>
      <c r="M257" s="195"/>
      <c r="N257" s="195"/>
      <c r="O257" s="195"/>
      <c r="P257" s="196"/>
      <c r="Q257" s="45"/>
      <c r="R257" s="45"/>
    </row>
    <row r="258" spans="1:18" ht="12.75">
      <c r="A258" s="9"/>
      <c r="B258" s="9"/>
      <c r="C258" s="44" t="s">
        <v>16</v>
      </c>
      <c r="D258" s="43"/>
      <c r="E258" s="9"/>
      <c r="F258" s="9"/>
      <c r="G258" s="174" t="s">
        <v>17</v>
      </c>
      <c r="H258" s="174"/>
      <c r="I258" s="67"/>
      <c r="J258" s="67"/>
      <c r="K258" s="67"/>
      <c r="L258" s="67"/>
      <c r="M258" s="67"/>
      <c r="N258" s="67"/>
      <c r="O258" s="9"/>
      <c r="P258" s="63"/>
      <c r="Q258" s="45"/>
      <c r="R258" s="45"/>
    </row>
    <row r="259" spans="1:18" ht="12.75">
      <c r="A259" s="9"/>
      <c r="B259" s="9"/>
      <c r="C259" s="9"/>
      <c r="D259" s="43" t="s">
        <v>57</v>
      </c>
      <c r="E259" s="9"/>
      <c r="F259" s="9"/>
      <c r="G259" s="9"/>
      <c r="H259" s="9" t="s">
        <v>58</v>
      </c>
      <c r="I259" s="67"/>
      <c r="J259" s="67"/>
      <c r="K259" s="67"/>
      <c r="L259" s="67"/>
      <c r="M259" s="67"/>
      <c r="N259" s="67"/>
      <c r="O259" s="9"/>
      <c r="P259" s="63"/>
      <c r="Q259" s="45"/>
      <c r="R259" s="45"/>
    </row>
    <row r="260" spans="1:18" ht="12.75">
      <c r="A260" s="9"/>
      <c r="B260" s="9"/>
      <c r="C260" s="9"/>
      <c r="D260" s="46" t="s">
        <v>59</v>
      </c>
      <c r="E260" s="45"/>
      <c r="F260" s="45"/>
      <c r="G260" s="45"/>
      <c r="H260" s="45" t="s">
        <v>60</v>
      </c>
      <c r="I260" s="67">
        <v>2178</v>
      </c>
      <c r="J260" s="67"/>
      <c r="K260" s="67">
        <f>SUM(I260:J260)</f>
        <v>2178</v>
      </c>
      <c r="L260" s="67"/>
      <c r="M260" s="67">
        <f>SUM(K260:L260)</f>
        <v>2178</v>
      </c>
      <c r="N260" s="67"/>
      <c r="O260" s="9"/>
      <c r="P260" s="63"/>
      <c r="Q260" s="45"/>
      <c r="R260" s="45"/>
    </row>
    <row r="261" spans="1:18" ht="12.75">
      <c r="A261" s="9"/>
      <c r="B261" s="9"/>
      <c r="C261" s="9"/>
      <c r="D261" s="46" t="s">
        <v>61</v>
      </c>
      <c r="E261" s="45"/>
      <c r="F261" s="45"/>
      <c r="G261" s="45"/>
      <c r="H261" s="45" t="s">
        <v>62</v>
      </c>
      <c r="I261" s="67">
        <v>294</v>
      </c>
      <c r="J261" s="67"/>
      <c r="K261" s="67">
        <f>SUM(I261:J261)</f>
        <v>294</v>
      </c>
      <c r="L261" s="67"/>
      <c r="M261" s="67">
        <f>SUM(K261:L261)</f>
        <v>294</v>
      </c>
      <c r="N261" s="67"/>
      <c r="O261" s="9"/>
      <c r="P261" s="63"/>
      <c r="Q261" s="45"/>
      <c r="R261" s="45"/>
    </row>
    <row r="262" spans="1:18" ht="12.75">
      <c r="A262" s="9"/>
      <c r="B262" s="9"/>
      <c r="C262" s="9"/>
      <c r="D262" s="46" t="s">
        <v>63</v>
      </c>
      <c r="E262" s="45"/>
      <c r="F262" s="45"/>
      <c r="G262" s="45"/>
      <c r="H262" s="45" t="s">
        <v>64</v>
      </c>
      <c r="I262" s="67"/>
      <c r="J262" s="67"/>
      <c r="K262" s="67"/>
      <c r="L262" s="67"/>
      <c r="M262" s="67">
        <f>SUM(K262:L262)</f>
        <v>0</v>
      </c>
      <c r="N262" s="67"/>
      <c r="O262" s="9"/>
      <c r="P262" s="63"/>
      <c r="Q262" s="45"/>
      <c r="R262" s="45"/>
    </row>
    <row r="263" spans="1:18" ht="12.75">
      <c r="A263" s="9"/>
      <c r="B263" s="9"/>
      <c r="C263" s="9"/>
      <c r="D263" s="43" t="s">
        <v>69</v>
      </c>
      <c r="E263" s="9"/>
      <c r="F263" s="9"/>
      <c r="G263" s="9"/>
      <c r="H263" s="9" t="s">
        <v>70</v>
      </c>
      <c r="I263" s="67"/>
      <c r="J263" s="67"/>
      <c r="K263" s="67"/>
      <c r="L263" s="67"/>
      <c r="M263" s="67"/>
      <c r="N263" s="67"/>
      <c r="O263" s="9"/>
      <c r="P263" s="63"/>
      <c r="Q263" s="45"/>
      <c r="R263" s="45"/>
    </row>
    <row r="264" spans="1:18" ht="12.75">
      <c r="A264" s="9"/>
      <c r="B264" s="9"/>
      <c r="C264" s="9"/>
      <c r="D264" s="49" t="s">
        <v>71</v>
      </c>
      <c r="E264" s="6"/>
      <c r="F264" s="6"/>
      <c r="G264" s="6"/>
      <c r="H264" s="6" t="s">
        <v>72</v>
      </c>
      <c r="I264" s="67"/>
      <c r="J264" s="67"/>
      <c r="K264" s="67"/>
      <c r="L264" s="67"/>
      <c r="M264" s="67"/>
      <c r="N264" s="67">
        <v>1978</v>
      </c>
      <c r="O264" s="64"/>
      <c r="P264" s="72">
        <f>SUM(N264:O264)</f>
        <v>1978</v>
      </c>
      <c r="Q264" s="45"/>
      <c r="R264" s="66">
        <f>SUM(P264:Q264)</f>
        <v>1978</v>
      </c>
    </row>
    <row r="265" spans="1:18" ht="12.75">
      <c r="A265" s="9"/>
      <c r="B265" s="9"/>
      <c r="C265" s="9"/>
      <c r="D265" s="43"/>
      <c r="E265" s="9"/>
      <c r="F265" s="9"/>
      <c r="G265" s="9"/>
      <c r="H265" s="9"/>
      <c r="I265" s="67"/>
      <c r="J265" s="67"/>
      <c r="K265" s="67"/>
      <c r="L265" s="67"/>
      <c r="M265" s="67"/>
      <c r="N265" s="67"/>
      <c r="O265" s="9"/>
      <c r="P265" s="63"/>
      <c r="Q265" s="45"/>
      <c r="R265" s="45"/>
    </row>
    <row r="266" spans="1:18" ht="12.75">
      <c r="A266" s="9"/>
      <c r="B266" s="9"/>
      <c r="C266" s="9"/>
      <c r="D266" s="43"/>
      <c r="E266" s="9"/>
      <c r="F266" s="9"/>
      <c r="G266" s="9"/>
      <c r="H266" s="9" t="s">
        <v>149</v>
      </c>
      <c r="I266" s="64">
        <f>SUM(I260:I261)</f>
        <v>2472</v>
      </c>
      <c r="J266" s="64">
        <f>SUM(J260:J261)</f>
        <v>0</v>
      </c>
      <c r="K266" s="64">
        <f>SUM(K260:K261)</f>
        <v>2472</v>
      </c>
      <c r="L266" s="64">
        <f>SUM(L260:L261)</f>
        <v>0</v>
      </c>
      <c r="M266" s="64">
        <f>SUM(M260:M261)</f>
        <v>2472</v>
      </c>
      <c r="N266" s="64">
        <f>SUM(N264)</f>
        <v>1978</v>
      </c>
      <c r="O266" s="64">
        <f>SUM(O264)</f>
        <v>0</v>
      </c>
      <c r="P266" s="73">
        <f>SUM(P264)</f>
        <v>1978</v>
      </c>
      <c r="Q266" s="73">
        <f>SUM(Q264)</f>
        <v>0</v>
      </c>
      <c r="R266" s="64">
        <f>SUM(R264)</f>
        <v>1978</v>
      </c>
    </row>
    <row r="267" spans="1:18" ht="12.75">
      <c r="A267" s="9"/>
      <c r="B267" s="9"/>
      <c r="C267" s="9"/>
      <c r="D267" s="43"/>
      <c r="E267" s="9"/>
      <c r="F267" s="9"/>
      <c r="G267" s="9"/>
      <c r="H267" s="6" t="s">
        <v>183</v>
      </c>
      <c r="I267" s="75">
        <v>7</v>
      </c>
      <c r="J267" s="75"/>
      <c r="K267" s="75">
        <f>SUM(I267:J267)</f>
        <v>7</v>
      </c>
      <c r="L267" s="75"/>
      <c r="M267" s="75">
        <f>SUM(K267:L267)</f>
        <v>7</v>
      </c>
      <c r="N267" s="64"/>
      <c r="O267" s="9"/>
      <c r="P267" s="63"/>
      <c r="Q267" s="45"/>
      <c r="R267" s="45"/>
    </row>
    <row r="268" spans="1:18" ht="12.75">
      <c r="A268" s="9"/>
      <c r="B268" s="9"/>
      <c r="C268" s="9"/>
      <c r="D268" s="43"/>
      <c r="E268" s="9"/>
      <c r="F268" s="9"/>
      <c r="G268" s="9"/>
      <c r="H268" s="9"/>
      <c r="I268" s="67"/>
      <c r="J268" s="67"/>
      <c r="K268" s="67"/>
      <c r="L268" s="67"/>
      <c r="M268" s="67"/>
      <c r="N268" s="67"/>
      <c r="O268" s="9"/>
      <c r="P268" s="63"/>
      <c r="Q268" s="45"/>
      <c r="R268" s="45"/>
    </row>
    <row r="269" spans="1:18" ht="12.75">
      <c r="A269" s="9"/>
      <c r="B269" s="9">
        <v>26</v>
      </c>
      <c r="C269" s="9"/>
      <c r="D269" s="43"/>
      <c r="E269" s="9"/>
      <c r="F269" s="197" t="s">
        <v>184</v>
      </c>
      <c r="G269" s="197"/>
      <c r="H269" s="197"/>
      <c r="I269" s="197"/>
      <c r="J269" s="197"/>
      <c r="K269" s="197"/>
      <c r="L269" s="197"/>
      <c r="M269" s="197"/>
      <c r="N269" s="197"/>
      <c r="O269" s="9"/>
      <c r="P269" s="63"/>
      <c r="Q269" s="45"/>
      <c r="R269" s="45"/>
    </row>
    <row r="270" spans="1:18" ht="12.75">
      <c r="A270" s="9"/>
      <c r="B270" s="9"/>
      <c r="C270" s="44" t="s">
        <v>16</v>
      </c>
      <c r="D270" s="43"/>
      <c r="E270" s="9"/>
      <c r="F270" s="9"/>
      <c r="G270" s="174" t="s">
        <v>17</v>
      </c>
      <c r="H270" s="174"/>
      <c r="I270" s="67"/>
      <c r="J270" s="67"/>
      <c r="K270" s="67"/>
      <c r="L270" s="67"/>
      <c r="M270" s="67"/>
      <c r="N270" s="67"/>
      <c r="O270" s="9"/>
      <c r="P270" s="63"/>
      <c r="Q270" s="45"/>
      <c r="R270" s="45"/>
    </row>
    <row r="271" spans="1:18" ht="12.75">
      <c r="A271" s="9"/>
      <c r="B271" s="9"/>
      <c r="C271" s="9"/>
      <c r="D271" s="43" t="s">
        <v>57</v>
      </c>
      <c r="E271" s="9"/>
      <c r="F271" s="9"/>
      <c r="G271" s="9"/>
      <c r="H271" s="9" t="s">
        <v>58</v>
      </c>
      <c r="I271" s="67"/>
      <c r="J271" s="67"/>
      <c r="K271" s="67"/>
      <c r="L271" s="67"/>
      <c r="M271" s="67"/>
      <c r="N271" s="67"/>
      <c r="O271" s="9"/>
      <c r="P271" s="63"/>
      <c r="Q271" s="45"/>
      <c r="R271" s="45"/>
    </row>
    <row r="272" spans="1:18" ht="12.75">
      <c r="A272" s="9"/>
      <c r="B272" s="9"/>
      <c r="C272" s="9"/>
      <c r="D272" s="46" t="s">
        <v>59</v>
      </c>
      <c r="E272" s="45"/>
      <c r="F272" s="45"/>
      <c r="G272" s="45"/>
      <c r="H272" s="45" t="s">
        <v>60</v>
      </c>
      <c r="I272" s="67">
        <v>6606</v>
      </c>
      <c r="J272" s="67"/>
      <c r="K272" s="67">
        <f>SUM(I272:J272)</f>
        <v>6606</v>
      </c>
      <c r="L272" s="67"/>
      <c r="M272" s="67">
        <f>SUM(K272:L272)</f>
        <v>6606</v>
      </c>
      <c r="N272" s="67"/>
      <c r="O272" s="9"/>
      <c r="P272" s="63"/>
      <c r="Q272" s="45"/>
      <c r="R272" s="45"/>
    </row>
    <row r="273" spans="1:18" ht="12.75">
      <c r="A273" s="9"/>
      <c r="B273" s="9"/>
      <c r="C273" s="9"/>
      <c r="D273" s="46" t="s">
        <v>61</v>
      </c>
      <c r="E273" s="45"/>
      <c r="F273" s="45"/>
      <c r="G273" s="45"/>
      <c r="H273" s="45" t="s">
        <v>62</v>
      </c>
      <c r="I273" s="67">
        <v>892</v>
      </c>
      <c r="J273" s="67"/>
      <c r="K273" s="67">
        <f>SUM(I273:J273)</f>
        <v>892</v>
      </c>
      <c r="L273" s="67"/>
      <c r="M273" s="67">
        <f>SUM(K273:L273)</f>
        <v>892</v>
      </c>
      <c r="N273" s="67"/>
      <c r="O273" s="9"/>
      <c r="P273" s="63"/>
      <c r="Q273" s="45"/>
      <c r="R273" s="45"/>
    </row>
    <row r="274" spans="1:18" ht="12.75">
      <c r="A274" s="9"/>
      <c r="B274" s="9"/>
      <c r="C274" s="9"/>
      <c r="D274" s="46" t="s">
        <v>63</v>
      </c>
      <c r="E274" s="45"/>
      <c r="F274" s="45"/>
      <c r="G274" s="45"/>
      <c r="H274" s="45" t="s">
        <v>64</v>
      </c>
      <c r="I274" s="68">
        <v>3965</v>
      </c>
      <c r="J274" s="68"/>
      <c r="K274" s="67">
        <f>SUM(I274:J274)</f>
        <v>3965</v>
      </c>
      <c r="L274" s="67"/>
      <c r="M274" s="67">
        <f>SUM(K274:L274)</f>
        <v>3965</v>
      </c>
      <c r="N274" s="67"/>
      <c r="O274" s="9"/>
      <c r="P274" s="63"/>
      <c r="Q274" s="45"/>
      <c r="R274" s="45"/>
    </row>
    <row r="275" spans="1:18" ht="12.75">
      <c r="A275" s="9"/>
      <c r="B275" s="9"/>
      <c r="C275" s="9"/>
      <c r="D275" s="43" t="s">
        <v>69</v>
      </c>
      <c r="E275" s="9"/>
      <c r="F275" s="9"/>
      <c r="G275" s="9"/>
      <c r="H275" s="9" t="s">
        <v>70</v>
      </c>
      <c r="I275" s="67"/>
      <c r="J275" s="67"/>
      <c r="K275" s="67"/>
      <c r="L275" s="67"/>
      <c r="M275" s="67"/>
      <c r="N275" s="67"/>
      <c r="O275" s="9"/>
      <c r="P275" s="63"/>
      <c r="Q275" s="45"/>
      <c r="R275" s="45"/>
    </row>
    <row r="276" spans="1:18" ht="12.75">
      <c r="A276" s="9"/>
      <c r="B276" s="9"/>
      <c r="C276" s="9"/>
      <c r="D276" s="49" t="s">
        <v>71</v>
      </c>
      <c r="E276" s="6"/>
      <c r="F276" s="6"/>
      <c r="G276" s="6"/>
      <c r="H276" s="6" t="s">
        <v>72</v>
      </c>
      <c r="I276" s="67"/>
      <c r="J276" s="67"/>
      <c r="K276" s="67"/>
      <c r="L276" s="67"/>
      <c r="M276" s="67"/>
      <c r="N276" s="67">
        <v>11463</v>
      </c>
      <c r="O276" s="9"/>
      <c r="P276" s="72">
        <f>SUM(N276:O276)</f>
        <v>11463</v>
      </c>
      <c r="Q276" s="45"/>
      <c r="R276" s="66">
        <f>SUM(P276:Q276)</f>
        <v>11463</v>
      </c>
    </row>
    <row r="277" spans="1:18" ht="12.75">
      <c r="A277" s="9"/>
      <c r="B277" s="9"/>
      <c r="C277" s="9" t="s">
        <v>91</v>
      </c>
      <c r="D277" s="46"/>
      <c r="E277" s="45"/>
      <c r="F277" s="45"/>
      <c r="G277" s="174" t="s">
        <v>92</v>
      </c>
      <c r="H277" s="174"/>
      <c r="I277" s="67"/>
      <c r="J277" s="67"/>
      <c r="K277" s="67"/>
      <c r="L277" s="67"/>
      <c r="M277" s="67"/>
      <c r="N277" s="67"/>
      <c r="O277" s="9"/>
      <c r="P277" s="72"/>
      <c r="Q277" s="45"/>
      <c r="R277" s="66"/>
    </row>
    <row r="278" spans="1:18" ht="12.75">
      <c r="A278" s="9"/>
      <c r="B278" s="9"/>
      <c r="C278" s="9"/>
      <c r="D278" s="43" t="s">
        <v>93</v>
      </c>
      <c r="E278" s="9"/>
      <c r="F278" s="9"/>
      <c r="G278" s="9"/>
      <c r="H278" s="9" t="s">
        <v>94</v>
      </c>
      <c r="I278" s="67"/>
      <c r="J278" s="67"/>
      <c r="K278" s="67"/>
      <c r="L278" s="67"/>
      <c r="M278" s="67"/>
      <c r="N278" s="67"/>
      <c r="O278" s="9"/>
      <c r="P278" s="72"/>
      <c r="Q278" s="45"/>
      <c r="R278" s="66"/>
    </row>
    <row r="279" spans="1:18" ht="12.75">
      <c r="A279" s="9"/>
      <c r="B279" s="9"/>
      <c r="C279" s="9"/>
      <c r="D279" s="46" t="s">
        <v>21</v>
      </c>
      <c r="E279" s="45"/>
      <c r="F279" s="45"/>
      <c r="G279" s="45"/>
      <c r="H279" s="6" t="s">
        <v>96</v>
      </c>
      <c r="I279" s="67"/>
      <c r="J279" s="67"/>
      <c r="K279" s="67"/>
      <c r="L279" s="67"/>
      <c r="M279" s="67"/>
      <c r="N279" s="67">
        <v>690</v>
      </c>
      <c r="O279" s="9"/>
      <c r="P279" s="72">
        <f>SUM(N279:O279)</f>
        <v>690</v>
      </c>
      <c r="Q279" s="45"/>
      <c r="R279" s="66">
        <f>SUM(P279:Q279)</f>
        <v>690</v>
      </c>
    </row>
    <row r="280" spans="1:18" ht="12.75">
      <c r="A280" s="9"/>
      <c r="B280" s="9"/>
      <c r="C280" s="9"/>
      <c r="D280" s="43" t="s">
        <v>23</v>
      </c>
      <c r="E280" s="9"/>
      <c r="F280" s="9"/>
      <c r="G280" s="9"/>
      <c r="H280" s="9" t="s">
        <v>107</v>
      </c>
      <c r="I280" s="67"/>
      <c r="J280" s="67"/>
      <c r="K280" s="67"/>
      <c r="L280" s="67"/>
      <c r="M280" s="67"/>
      <c r="N280" s="67"/>
      <c r="O280" s="9"/>
      <c r="P280" s="72"/>
      <c r="Q280" s="45"/>
      <c r="R280" s="66"/>
    </row>
    <row r="281" spans="1:18" ht="12.75">
      <c r="A281" s="9"/>
      <c r="B281" s="9"/>
      <c r="C281" s="9"/>
      <c r="D281" s="49" t="s">
        <v>27</v>
      </c>
      <c r="E281" s="6"/>
      <c r="F281" s="6"/>
      <c r="G281" s="6"/>
      <c r="H281" s="6" t="s">
        <v>109</v>
      </c>
      <c r="I281" s="67">
        <v>690</v>
      </c>
      <c r="J281" s="67"/>
      <c r="K281" s="67">
        <f>SUM(I281:J281)</f>
        <v>690</v>
      </c>
      <c r="L281" s="67"/>
      <c r="M281" s="67">
        <f>SUM(K281:L281)</f>
        <v>690</v>
      </c>
      <c r="N281" s="67"/>
      <c r="O281" s="9"/>
      <c r="P281" s="72"/>
      <c r="Q281" s="45"/>
      <c r="R281" s="66"/>
    </row>
    <row r="282" spans="1:18" ht="12.75">
      <c r="A282" s="9"/>
      <c r="B282" s="9"/>
      <c r="C282" s="9"/>
      <c r="D282" s="43"/>
      <c r="E282" s="9"/>
      <c r="F282" s="9"/>
      <c r="G282" s="9"/>
      <c r="H282" s="9"/>
      <c r="I282" s="67"/>
      <c r="J282" s="67"/>
      <c r="K282" s="67"/>
      <c r="L282" s="67"/>
      <c r="M282" s="67"/>
      <c r="N282" s="67"/>
      <c r="O282" s="9"/>
      <c r="P282" s="72"/>
      <c r="Q282" s="45"/>
      <c r="R282" s="66"/>
    </row>
    <row r="283" spans="1:18" ht="12.75">
      <c r="A283" s="9"/>
      <c r="B283" s="9"/>
      <c r="C283" s="9"/>
      <c r="D283" s="43"/>
      <c r="E283" s="9"/>
      <c r="F283" s="9"/>
      <c r="G283" s="9"/>
      <c r="H283" s="9" t="s">
        <v>149</v>
      </c>
      <c r="I283" s="64">
        <f>SUM(I272:I281)</f>
        <v>12153</v>
      </c>
      <c r="J283" s="64">
        <f>SUM(J272:J281)</f>
        <v>0</v>
      </c>
      <c r="K283" s="64">
        <f>SUM(K272:K281)</f>
        <v>12153</v>
      </c>
      <c r="L283" s="64">
        <f>SUM(L272:L281)</f>
        <v>0</v>
      </c>
      <c r="M283" s="64">
        <f>SUM(M272:M281)</f>
        <v>12153</v>
      </c>
      <c r="N283" s="64">
        <f>SUM(N276:N279)</f>
        <v>12153</v>
      </c>
      <c r="O283" s="64">
        <f>SUM(O276:O279)</f>
        <v>0</v>
      </c>
      <c r="P283" s="73">
        <f>SUM(P276:P279)</f>
        <v>12153</v>
      </c>
      <c r="Q283" s="73">
        <f>SUM(Q276:Q279)</f>
        <v>0</v>
      </c>
      <c r="R283" s="64">
        <f>SUM(R276:R279)</f>
        <v>12153</v>
      </c>
    </row>
    <row r="284" spans="1:18" ht="12.75">
      <c r="A284" s="6"/>
      <c r="B284" s="6"/>
      <c r="C284" s="6"/>
      <c r="D284" s="49"/>
      <c r="E284" s="6"/>
      <c r="F284" s="6"/>
      <c r="G284" s="6"/>
      <c r="H284" s="6" t="s">
        <v>183</v>
      </c>
      <c r="I284" s="75">
        <v>14</v>
      </c>
      <c r="J284" s="75"/>
      <c r="K284" s="75"/>
      <c r="L284" s="75"/>
      <c r="M284" s="75"/>
      <c r="N284" s="67"/>
      <c r="O284" s="6"/>
      <c r="P284" s="78"/>
      <c r="Q284" s="45"/>
      <c r="R284" s="45"/>
    </row>
    <row r="285" spans="1:18" ht="12.75">
      <c r="A285" s="9"/>
      <c r="B285" s="9"/>
      <c r="C285" s="9"/>
      <c r="D285" s="43"/>
      <c r="E285" s="9"/>
      <c r="F285" s="9"/>
      <c r="G285" s="9"/>
      <c r="H285" s="9"/>
      <c r="I285" s="67"/>
      <c r="J285" s="67"/>
      <c r="K285" s="67"/>
      <c r="L285" s="67"/>
      <c r="M285" s="67"/>
      <c r="N285" s="67"/>
      <c r="O285" s="9"/>
      <c r="P285" s="63"/>
      <c r="Q285" s="45"/>
      <c r="R285" s="45"/>
    </row>
    <row r="286" spans="1:18" ht="12.75">
      <c r="A286" s="9"/>
      <c r="B286" s="9">
        <v>27</v>
      </c>
      <c r="C286" s="9"/>
      <c r="D286" s="43"/>
      <c r="E286" s="58"/>
      <c r="F286" s="192" t="s">
        <v>185</v>
      </c>
      <c r="G286" s="193"/>
      <c r="H286" s="193"/>
      <c r="I286" s="193"/>
      <c r="J286" s="193"/>
      <c r="K286" s="193"/>
      <c r="L286" s="193"/>
      <c r="M286" s="193"/>
      <c r="N286" s="193"/>
      <c r="O286" s="9"/>
      <c r="P286" s="63"/>
      <c r="Q286" s="45"/>
      <c r="R286" s="45"/>
    </row>
    <row r="287" spans="1:18" ht="12.75">
      <c r="A287" s="9"/>
      <c r="B287" s="9"/>
      <c r="C287" s="44" t="s">
        <v>16</v>
      </c>
      <c r="D287" s="43"/>
      <c r="E287" s="9"/>
      <c r="F287" s="9"/>
      <c r="G287" s="175" t="s">
        <v>17</v>
      </c>
      <c r="H287" s="177"/>
      <c r="I287" s="64"/>
      <c r="J287" s="84"/>
      <c r="K287" s="84"/>
      <c r="L287" s="64"/>
      <c r="M287" s="64"/>
      <c r="N287" s="85"/>
      <c r="O287" s="9"/>
      <c r="P287" s="63"/>
      <c r="Q287" s="45"/>
      <c r="R287" s="45"/>
    </row>
    <row r="288" spans="1:18" ht="12.75">
      <c r="A288" s="9"/>
      <c r="B288" s="9"/>
      <c r="C288" s="44"/>
      <c r="D288" s="48">
        <v>1</v>
      </c>
      <c r="E288" s="9"/>
      <c r="F288" s="9"/>
      <c r="G288" s="9"/>
      <c r="H288" s="9" t="s">
        <v>18</v>
      </c>
      <c r="I288" s="64"/>
      <c r="J288" s="84"/>
      <c r="K288" s="84"/>
      <c r="L288" s="64"/>
      <c r="M288" s="64"/>
      <c r="N288" s="85"/>
      <c r="O288" s="9"/>
      <c r="P288" s="63"/>
      <c r="Q288" s="45"/>
      <c r="R288" s="45"/>
    </row>
    <row r="289" spans="1:18" ht="12.75">
      <c r="A289" s="9"/>
      <c r="B289" s="9"/>
      <c r="C289" s="44"/>
      <c r="D289" s="46" t="s">
        <v>19</v>
      </c>
      <c r="E289" s="45"/>
      <c r="F289" s="45"/>
      <c r="G289" s="45"/>
      <c r="H289" s="45" t="s">
        <v>20</v>
      </c>
      <c r="I289" s="64"/>
      <c r="J289" s="84"/>
      <c r="K289" s="84"/>
      <c r="L289" s="64"/>
      <c r="M289" s="64"/>
      <c r="N289" s="85">
        <v>118</v>
      </c>
      <c r="O289" s="9"/>
      <c r="P289" s="72">
        <f>SUM(N289:O289)</f>
        <v>118</v>
      </c>
      <c r="Q289" s="45"/>
      <c r="R289" s="66">
        <f>SUM(P289:Q289)</f>
        <v>118</v>
      </c>
    </row>
    <row r="290" spans="1:18" ht="12.75">
      <c r="A290" s="9"/>
      <c r="B290" s="45"/>
      <c r="C290" s="45"/>
      <c r="D290" s="43" t="s">
        <v>57</v>
      </c>
      <c r="E290" s="9"/>
      <c r="F290" s="9"/>
      <c r="G290" s="9"/>
      <c r="H290" s="9" t="s">
        <v>58</v>
      </c>
      <c r="I290" s="64"/>
      <c r="J290" s="84"/>
      <c r="K290" s="84"/>
      <c r="L290" s="64"/>
      <c r="M290" s="64"/>
      <c r="N290" s="85"/>
      <c r="O290" s="9"/>
      <c r="P290" s="63"/>
      <c r="Q290" s="45"/>
      <c r="R290" s="45"/>
    </row>
    <row r="291" spans="1:18" ht="12.75">
      <c r="A291" s="9"/>
      <c r="B291" s="45"/>
      <c r="C291" s="45"/>
      <c r="D291" s="46" t="s">
        <v>63</v>
      </c>
      <c r="E291" s="45"/>
      <c r="F291" s="45"/>
      <c r="G291" s="45"/>
      <c r="H291" s="45" t="s">
        <v>64</v>
      </c>
      <c r="I291" s="67">
        <v>301</v>
      </c>
      <c r="J291" s="86"/>
      <c r="K291" s="86">
        <f>SUM(I291:J291)</f>
        <v>301</v>
      </c>
      <c r="L291" s="67"/>
      <c r="M291" s="67">
        <f>SUM(K291:L291)</f>
        <v>301</v>
      </c>
      <c r="N291" s="85"/>
      <c r="O291" s="9"/>
      <c r="P291" s="63"/>
      <c r="Q291" s="45"/>
      <c r="R291" s="45"/>
    </row>
    <row r="292" spans="1:18" ht="12.75">
      <c r="A292" s="6"/>
      <c r="B292" s="6"/>
      <c r="C292" s="6"/>
      <c r="D292" s="49" t="s">
        <v>65</v>
      </c>
      <c r="E292" s="6"/>
      <c r="F292" s="6"/>
      <c r="G292" s="6"/>
      <c r="H292" s="6" t="s">
        <v>66</v>
      </c>
      <c r="I292" s="67">
        <v>15</v>
      </c>
      <c r="J292" s="86"/>
      <c r="K292" s="86">
        <f>SUM(I292:J292)</f>
        <v>15</v>
      </c>
      <c r="L292" s="67"/>
      <c r="M292" s="67">
        <f>SUM(K292:L292)</f>
        <v>15</v>
      </c>
      <c r="N292" s="85"/>
      <c r="O292" s="6"/>
      <c r="P292" s="78"/>
      <c r="Q292" s="45"/>
      <c r="R292" s="45"/>
    </row>
    <row r="293" spans="1:18" ht="12.75">
      <c r="A293" s="9"/>
      <c r="B293" s="9"/>
      <c r="C293" s="9"/>
      <c r="D293" s="43"/>
      <c r="E293" s="9"/>
      <c r="F293" s="9"/>
      <c r="G293" s="9"/>
      <c r="H293" s="9" t="s">
        <v>149</v>
      </c>
      <c r="I293" s="64">
        <f>SUM(I291:I292)</f>
        <v>316</v>
      </c>
      <c r="J293" s="64">
        <f>SUM(J291:J292)</f>
        <v>0</v>
      </c>
      <c r="K293" s="64">
        <f>SUM(K291:K292)</f>
        <v>316</v>
      </c>
      <c r="L293" s="64">
        <f>SUM(L291:L292)</f>
        <v>0</v>
      </c>
      <c r="M293" s="64">
        <f>SUM(M291:M292)</f>
        <v>316</v>
      </c>
      <c r="N293" s="87">
        <f>SUM(N289:N292)</f>
        <v>118</v>
      </c>
      <c r="O293" s="88">
        <f>SUM(O289:O292)</f>
        <v>0</v>
      </c>
      <c r="P293" s="88">
        <f>SUM(P289:P292)</f>
        <v>118</v>
      </c>
      <c r="Q293" s="88">
        <f>SUM(Q289:Q292)</f>
        <v>0</v>
      </c>
      <c r="R293" s="64">
        <f>SUM(R289:R292)</f>
        <v>118</v>
      </c>
    </row>
    <row r="294" spans="1:18" ht="12.75">
      <c r="A294" s="59"/>
      <c r="B294" s="59"/>
      <c r="C294" s="59"/>
      <c r="D294" s="60"/>
      <c r="E294" s="59"/>
      <c r="F294" s="59"/>
      <c r="G294" s="59"/>
      <c r="H294" s="59"/>
      <c r="I294" s="89"/>
      <c r="J294" s="90"/>
      <c r="K294" s="90"/>
      <c r="L294" s="64"/>
      <c r="M294" s="64"/>
      <c r="N294" s="85"/>
      <c r="O294" s="9"/>
      <c r="P294" s="63"/>
      <c r="Q294" s="45"/>
      <c r="R294" s="45"/>
    </row>
    <row r="295" spans="1:18" ht="12.75">
      <c r="A295" s="9"/>
      <c r="B295" s="9">
        <v>28</v>
      </c>
      <c r="C295" s="9"/>
      <c r="D295" s="43"/>
      <c r="E295" s="9"/>
      <c r="F295" s="190" t="s">
        <v>186</v>
      </c>
      <c r="G295" s="191"/>
      <c r="H295" s="191"/>
      <c r="I295" s="191"/>
      <c r="J295" s="191"/>
      <c r="K295" s="191"/>
      <c r="L295" s="191"/>
      <c r="M295" s="191"/>
      <c r="N295" s="191"/>
      <c r="O295" s="9"/>
      <c r="P295" s="63"/>
      <c r="Q295" s="45"/>
      <c r="R295" s="45"/>
    </row>
    <row r="296" spans="1:18" ht="12.75">
      <c r="A296" s="9"/>
      <c r="B296" s="9"/>
      <c r="C296" s="44" t="s">
        <v>16</v>
      </c>
      <c r="D296" s="43"/>
      <c r="E296" s="9"/>
      <c r="F296" s="9"/>
      <c r="G296" s="175" t="s">
        <v>17</v>
      </c>
      <c r="H296" s="177"/>
      <c r="I296" s="91"/>
      <c r="J296" s="92"/>
      <c r="K296" s="92"/>
      <c r="L296" s="91"/>
      <c r="M296" s="91"/>
      <c r="N296" s="93"/>
      <c r="O296" s="9"/>
      <c r="P296" s="63"/>
      <c r="Q296" s="45"/>
      <c r="R296" s="45"/>
    </row>
    <row r="297" spans="1:18" ht="12.75">
      <c r="A297" s="45"/>
      <c r="B297" s="45"/>
      <c r="C297" s="45"/>
      <c r="D297" s="43" t="s">
        <v>57</v>
      </c>
      <c r="E297" s="9"/>
      <c r="F297" s="9"/>
      <c r="G297" s="9"/>
      <c r="H297" s="9" t="s">
        <v>58</v>
      </c>
      <c r="I297" s="91"/>
      <c r="J297" s="92"/>
      <c r="K297" s="92"/>
      <c r="L297" s="91"/>
      <c r="M297" s="91"/>
      <c r="N297" s="93"/>
      <c r="O297" s="45"/>
      <c r="P297" s="65"/>
      <c r="Q297" s="45"/>
      <c r="R297" s="45"/>
    </row>
    <row r="298" spans="1:18" ht="12.75">
      <c r="A298" s="45"/>
      <c r="B298" s="45"/>
      <c r="C298" s="45"/>
      <c r="D298" s="46" t="s">
        <v>59</v>
      </c>
      <c r="E298" s="45"/>
      <c r="F298" s="45"/>
      <c r="G298" s="45"/>
      <c r="H298" s="45" t="s">
        <v>60</v>
      </c>
      <c r="I298" s="76">
        <v>47</v>
      </c>
      <c r="J298" s="94"/>
      <c r="K298" s="94">
        <f>SUM(I298:J298)</f>
        <v>47</v>
      </c>
      <c r="L298" s="76"/>
      <c r="M298" s="76">
        <f>SUM(K298:L298)</f>
        <v>47</v>
      </c>
      <c r="N298" s="95"/>
      <c r="O298" s="45"/>
      <c r="P298" s="65"/>
      <c r="Q298" s="45"/>
      <c r="R298" s="45"/>
    </row>
    <row r="299" spans="1:18" ht="12.75">
      <c r="A299" s="45"/>
      <c r="B299" s="45"/>
      <c r="C299" s="45"/>
      <c r="D299" s="46" t="s">
        <v>61</v>
      </c>
      <c r="E299" s="45"/>
      <c r="F299" s="45"/>
      <c r="G299" s="45"/>
      <c r="H299" s="45" t="s">
        <v>62</v>
      </c>
      <c r="I299" s="76">
        <v>13</v>
      </c>
      <c r="J299" s="94"/>
      <c r="K299" s="94">
        <f aca="true" t="shared" si="8" ref="K299:K308">SUM(I299:J299)</f>
        <v>13</v>
      </c>
      <c r="L299" s="76"/>
      <c r="M299" s="76">
        <f>SUM(K299:L299)</f>
        <v>13</v>
      </c>
      <c r="N299" s="95"/>
      <c r="O299" s="45"/>
      <c r="P299" s="65"/>
      <c r="Q299" s="45"/>
      <c r="R299" s="45"/>
    </row>
    <row r="300" spans="1:18" ht="12.75">
      <c r="A300" s="45"/>
      <c r="B300" s="45"/>
      <c r="C300" s="45"/>
      <c r="D300" s="46" t="s">
        <v>63</v>
      </c>
      <c r="E300" s="45"/>
      <c r="F300" s="45"/>
      <c r="G300" s="45"/>
      <c r="H300" s="45" t="s">
        <v>64</v>
      </c>
      <c r="I300" s="76">
        <v>1351</v>
      </c>
      <c r="J300" s="94"/>
      <c r="K300" s="94">
        <f t="shared" si="8"/>
        <v>1351</v>
      </c>
      <c r="L300" s="76"/>
      <c r="M300" s="76">
        <f>SUM(K300:L300)</f>
        <v>1351</v>
      </c>
      <c r="N300" s="95"/>
      <c r="O300" s="45"/>
      <c r="P300" s="65"/>
      <c r="Q300" s="45"/>
      <c r="R300" s="45"/>
    </row>
    <row r="301" spans="1:18" ht="12.75">
      <c r="A301" s="45"/>
      <c r="B301" s="45"/>
      <c r="C301" s="9" t="s">
        <v>91</v>
      </c>
      <c r="D301" s="46"/>
      <c r="E301" s="45"/>
      <c r="F301" s="45"/>
      <c r="G301" s="175" t="s">
        <v>92</v>
      </c>
      <c r="H301" s="177"/>
      <c r="I301" s="76"/>
      <c r="J301" s="94"/>
      <c r="K301" s="94"/>
      <c r="L301" s="76"/>
      <c r="M301" s="76"/>
      <c r="N301" s="95"/>
      <c r="O301" s="45"/>
      <c r="P301" s="65"/>
      <c r="Q301" s="45"/>
      <c r="R301" s="45"/>
    </row>
    <row r="302" spans="1:18" ht="12.75">
      <c r="A302" s="45"/>
      <c r="B302" s="45"/>
      <c r="C302" s="45"/>
      <c r="D302" s="43" t="s">
        <v>93</v>
      </c>
      <c r="E302" s="9"/>
      <c r="F302" s="9"/>
      <c r="G302" s="9"/>
      <c r="H302" s="9" t="s">
        <v>94</v>
      </c>
      <c r="I302" s="76"/>
      <c r="J302" s="94"/>
      <c r="K302" s="94"/>
      <c r="L302" s="76"/>
      <c r="M302" s="76"/>
      <c r="N302" s="95"/>
      <c r="O302" s="45"/>
      <c r="P302" s="65"/>
      <c r="Q302" s="45"/>
      <c r="R302" s="45"/>
    </row>
    <row r="303" spans="1:18" ht="12.75">
      <c r="A303" s="45"/>
      <c r="B303" s="45"/>
      <c r="C303" s="45"/>
      <c r="D303" s="46" t="s">
        <v>21</v>
      </c>
      <c r="E303" s="45"/>
      <c r="F303" s="45"/>
      <c r="G303" s="45"/>
      <c r="H303" s="6" t="s">
        <v>158</v>
      </c>
      <c r="I303" s="76"/>
      <c r="J303" s="94"/>
      <c r="K303" s="94"/>
      <c r="L303" s="76"/>
      <c r="M303" s="76"/>
      <c r="N303" s="95">
        <v>27882</v>
      </c>
      <c r="O303" s="45"/>
      <c r="P303" s="96">
        <f>SUM(N303:O303)</f>
        <v>27882</v>
      </c>
      <c r="Q303" s="45"/>
      <c r="R303" s="66">
        <f>SUM(P303:Q303)</f>
        <v>27882</v>
      </c>
    </row>
    <row r="304" spans="1:18" ht="12.75">
      <c r="A304" s="45"/>
      <c r="B304" s="45"/>
      <c r="C304" s="45"/>
      <c r="D304" s="46" t="s">
        <v>103</v>
      </c>
      <c r="E304" s="45"/>
      <c r="F304" s="45"/>
      <c r="G304" s="45"/>
      <c r="H304" s="55" t="s">
        <v>104</v>
      </c>
      <c r="I304" s="76"/>
      <c r="J304" s="94"/>
      <c r="K304" s="94"/>
      <c r="L304" s="76"/>
      <c r="M304" s="76"/>
      <c r="N304" s="95"/>
      <c r="O304" s="45"/>
      <c r="P304" s="65"/>
      <c r="Q304" s="45"/>
      <c r="R304" s="45"/>
    </row>
    <row r="305" spans="1:18" ht="12.75">
      <c r="A305" s="45"/>
      <c r="B305" s="45"/>
      <c r="C305" s="45"/>
      <c r="D305" s="43" t="s">
        <v>23</v>
      </c>
      <c r="E305" s="9"/>
      <c r="F305" s="9"/>
      <c r="G305" s="9"/>
      <c r="H305" s="9" t="s">
        <v>107</v>
      </c>
      <c r="I305" s="76"/>
      <c r="J305" s="94"/>
      <c r="K305" s="94"/>
      <c r="L305" s="76"/>
      <c r="M305" s="76"/>
      <c r="N305" s="95"/>
      <c r="O305" s="45"/>
      <c r="P305" s="65"/>
      <c r="Q305" s="45"/>
      <c r="R305" s="45"/>
    </row>
    <row r="306" spans="1:18" ht="12.75">
      <c r="A306" s="45"/>
      <c r="B306" s="45"/>
      <c r="C306" s="45"/>
      <c r="D306" s="49" t="s">
        <v>25</v>
      </c>
      <c r="E306" s="6"/>
      <c r="F306" s="6"/>
      <c r="G306" s="6"/>
      <c r="H306" s="6" t="s">
        <v>108</v>
      </c>
      <c r="I306" s="76">
        <v>26471</v>
      </c>
      <c r="J306" s="94"/>
      <c r="K306" s="94">
        <f t="shared" si="8"/>
        <v>26471</v>
      </c>
      <c r="L306" s="76"/>
      <c r="M306" s="76">
        <f>SUM(K306:L306)</f>
        <v>26471</v>
      </c>
      <c r="N306" s="95"/>
      <c r="O306" s="45"/>
      <c r="P306" s="65"/>
      <c r="Q306" s="45"/>
      <c r="R306" s="45"/>
    </row>
    <row r="307" spans="1:18" ht="12.75">
      <c r="A307" s="45"/>
      <c r="B307" s="45"/>
      <c r="C307" s="45"/>
      <c r="D307" s="49" t="s">
        <v>29</v>
      </c>
      <c r="E307" s="6"/>
      <c r="F307" s="6"/>
      <c r="G307" s="6"/>
      <c r="H307" s="6" t="s">
        <v>110</v>
      </c>
      <c r="I307" s="76"/>
      <c r="J307" s="94"/>
      <c r="K307" s="94">
        <f t="shared" si="8"/>
        <v>0</v>
      </c>
      <c r="L307" s="76"/>
      <c r="M307" s="76">
        <f>SUM(K307:L307)</f>
        <v>0</v>
      </c>
      <c r="N307" s="95"/>
      <c r="O307" s="45"/>
      <c r="P307" s="65"/>
      <c r="Q307" s="45"/>
      <c r="R307" s="45"/>
    </row>
    <row r="308" spans="1:18" ht="12.75">
      <c r="A308" s="45"/>
      <c r="B308" s="45"/>
      <c r="C308" s="45"/>
      <c r="D308" s="49"/>
      <c r="E308" s="6"/>
      <c r="F308" s="6"/>
      <c r="G308" s="6"/>
      <c r="H308" s="6"/>
      <c r="I308" s="76"/>
      <c r="J308" s="94"/>
      <c r="K308" s="94">
        <f t="shared" si="8"/>
        <v>0</v>
      </c>
      <c r="L308" s="76"/>
      <c r="M308" s="76">
        <f>SUM(K308:L308)</f>
        <v>0</v>
      </c>
      <c r="N308" s="95"/>
      <c r="O308" s="45"/>
      <c r="P308" s="65"/>
      <c r="Q308" s="45"/>
      <c r="R308" s="45"/>
    </row>
    <row r="309" spans="1:18" ht="12.75">
      <c r="A309" s="9"/>
      <c r="B309" s="9"/>
      <c r="C309" s="9"/>
      <c r="D309" s="43"/>
      <c r="E309" s="9"/>
      <c r="F309" s="9"/>
      <c r="G309" s="9"/>
      <c r="H309" s="9" t="s">
        <v>149</v>
      </c>
      <c r="I309" s="97">
        <f aca="true" t="shared" si="9" ref="I309:R309">SUM(I298:I307)</f>
        <v>27882</v>
      </c>
      <c r="J309" s="97">
        <f t="shared" si="9"/>
        <v>0</v>
      </c>
      <c r="K309" s="97">
        <f t="shared" si="9"/>
        <v>27882</v>
      </c>
      <c r="L309" s="97">
        <f t="shared" si="9"/>
        <v>0</v>
      </c>
      <c r="M309" s="97">
        <f t="shared" si="9"/>
        <v>27882</v>
      </c>
      <c r="N309" s="98">
        <f t="shared" si="9"/>
        <v>27882</v>
      </c>
      <c r="O309" s="99">
        <f t="shared" si="9"/>
        <v>0</v>
      </c>
      <c r="P309" s="99">
        <f t="shared" si="9"/>
        <v>27882</v>
      </c>
      <c r="Q309" s="99">
        <f t="shared" si="9"/>
        <v>0</v>
      </c>
      <c r="R309" s="97">
        <f t="shared" si="9"/>
        <v>27882</v>
      </c>
    </row>
    <row r="310" spans="1:18" ht="12.75">
      <c r="A310" s="9"/>
      <c r="B310" s="9"/>
      <c r="C310" s="9"/>
      <c r="D310" s="43"/>
      <c r="E310" s="9"/>
      <c r="F310" s="9"/>
      <c r="G310" s="9"/>
      <c r="H310" s="9"/>
      <c r="I310" s="97"/>
      <c r="J310" s="97"/>
      <c r="K310" s="97"/>
      <c r="L310" s="100"/>
      <c r="M310" s="100"/>
      <c r="N310" s="100"/>
      <c r="O310" s="9"/>
      <c r="P310" s="63"/>
      <c r="Q310" s="45"/>
      <c r="R310" s="45"/>
    </row>
    <row r="311" spans="1:18" ht="12.75">
      <c r="A311" s="9"/>
      <c r="B311" s="58">
        <v>29</v>
      </c>
      <c r="C311" s="58"/>
      <c r="D311" s="61"/>
      <c r="E311" s="58"/>
      <c r="F311" s="175" t="s">
        <v>187</v>
      </c>
      <c r="G311" s="176"/>
      <c r="H311" s="176"/>
      <c r="I311" s="176"/>
      <c r="J311" s="176"/>
      <c r="K311" s="176"/>
      <c r="L311" s="176"/>
      <c r="M311" s="176"/>
      <c r="N311" s="176"/>
      <c r="O311" s="9"/>
      <c r="P311" s="63"/>
      <c r="Q311" s="45"/>
      <c r="R311" s="45"/>
    </row>
    <row r="312" spans="1:18" ht="12.75">
      <c r="A312" s="9"/>
      <c r="B312" s="9"/>
      <c r="C312" s="44" t="s">
        <v>16</v>
      </c>
      <c r="D312" s="43"/>
      <c r="E312" s="9"/>
      <c r="F312" s="9"/>
      <c r="G312" s="175" t="s">
        <v>17</v>
      </c>
      <c r="H312" s="177"/>
      <c r="I312" s="91"/>
      <c r="J312" s="92"/>
      <c r="K312" s="92"/>
      <c r="L312" s="91"/>
      <c r="M312" s="91"/>
      <c r="N312" s="93"/>
      <c r="O312" s="9"/>
      <c r="P312" s="63"/>
      <c r="Q312" s="45"/>
      <c r="R312" s="45"/>
    </row>
    <row r="313" spans="1:18" ht="12.75">
      <c r="A313" s="9"/>
      <c r="B313" s="45"/>
      <c r="C313" s="45"/>
      <c r="D313" s="43" t="s">
        <v>57</v>
      </c>
      <c r="E313" s="9"/>
      <c r="F313" s="9"/>
      <c r="G313" s="9"/>
      <c r="H313" s="9" t="s">
        <v>58</v>
      </c>
      <c r="I313" s="91"/>
      <c r="J313" s="92"/>
      <c r="K313" s="92"/>
      <c r="L313" s="91"/>
      <c r="M313" s="91"/>
      <c r="N313" s="93"/>
      <c r="O313" s="9"/>
      <c r="P313" s="63"/>
      <c r="Q313" s="45"/>
      <c r="R313" s="45"/>
    </row>
    <row r="314" spans="1:18" ht="12.75">
      <c r="A314" s="9"/>
      <c r="B314" s="45"/>
      <c r="C314" s="45"/>
      <c r="D314" s="46" t="s">
        <v>63</v>
      </c>
      <c r="E314" s="45"/>
      <c r="F314" s="45"/>
      <c r="G314" s="45"/>
      <c r="H314" s="45" t="s">
        <v>64</v>
      </c>
      <c r="I314" s="76">
        <v>915</v>
      </c>
      <c r="J314" s="94"/>
      <c r="K314" s="94">
        <f>SUM(I314:J314)</f>
        <v>915</v>
      </c>
      <c r="L314" s="76"/>
      <c r="M314" s="76">
        <f>SUM(K314:L314)</f>
        <v>915</v>
      </c>
      <c r="N314" s="95"/>
      <c r="O314" s="9"/>
      <c r="P314" s="63"/>
      <c r="Q314" s="45"/>
      <c r="R314" s="45"/>
    </row>
    <row r="315" spans="1:18" ht="12.75">
      <c r="A315" s="9"/>
      <c r="B315" s="45"/>
      <c r="C315" s="9" t="s">
        <v>91</v>
      </c>
      <c r="D315" s="46"/>
      <c r="E315" s="45"/>
      <c r="F315" s="45"/>
      <c r="G315" s="175" t="s">
        <v>92</v>
      </c>
      <c r="H315" s="177"/>
      <c r="I315" s="76"/>
      <c r="J315" s="94"/>
      <c r="K315" s="94"/>
      <c r="L315" s="76"/>
      <c r="M315" s="76">
        <f>SUM(K315:L315)</f>
        <v>0</v>
      </c>
      <c r="N315" s="95"/>
      <c r="O315" s="9"/>
      <c r="P315" s="63"/>
      <c r="Q315" s="45"/>
      <c r="R315" s="45"/>
    </row>
    <row r="316" spans="1:18" ht="12.75">
      <c r="A316" s="9"/>
      <c r="B316" s="45"/>
      <c r="C316" s="45"/>
      <c r="D316" s="43" t="s">
        <v>93</v>
      </c>
      <c r="E316" s="9"/>
      <c r="F316" s="9"/>
      <c r="G316" s="9"/>
      <c r="H316" s="9" t="s">
        <v>94</v>
      </c>
      <c r="I316" s="76"/>
      <c r="J316" s="94"/>
      <c r="K316" s="94"/>
      <c r="L316" s="76"/>
      <c r="M316" s="76"/>
      <c r="N316" s="95"/>
      <c r="O316" s="9"/>
      <c r="P316" s="63"/>
      <c r="Q316" s="45"/>
      <c r="R316" s="45"/>
    </row>
    <row r="317" spans="1:18" ht="12.75">
      <c r="A317" s="9"/>
      <c r="B317" s="45"/>
      <c r="C317" s="45"/>
      <c r="D317" s="46" t="s">
        <v>21</v>
      </c>
      <c r="E317" s="45"/>
      <c r="F317" s="45"/>
      <c r="G317" s="45"/>
      <c r="H317" s="6" t="s">
        <v>158</v>
      </c>
      <c r="I317" s="76"/>
      <c r="J317" s="94"/>
      <c r="K317" s="94"/>
      <c r="L317" s="76"/>
      <c r="M317" s="76"/>
      <c r="N317" s="95">
        <v>86389</v>
      </c>
      <c r="O317" s="9"/>
      <c r="P317" s="72">
        <f>SUM(N317:O317)</f>
        <v>86389</v>
      </c>
      <c r="Q317" s="45"/>
      <c r="R317" s="66">
        <f>SUM(P317:Q317)</f>
        <v>86389</v>
      </c>
    </row>
    <row r="318" spans="1:18" ht="12.75">
      <c r="A318" s="9"/>
      <c r="B318" s="45"/>
      <c r="C318" s="45"/>
      <c r="D318" s="43" t="s">
        <v>23</v>
      </c>
      <c r="E318" s="9"/>
      <c r="F318" s="9"/>
      <c r="G318" s="9"/>
      <c r="H318" s="9" t="s">
        <v>107</v>
      </c>
      <c r="I318" s="76"/>
      <c r="J318" s="94"/>
      <c r="K318" s="94"/>
      <c r="L318" s="76"/>
      <c r="M318" s="76"/>
      <c r="N318" s="95"/>
      <c r="O318" s="9"/>
      <c r="P318" s="63"/>
      <c r="Q318" s="45"/>
      <c r="R318" s="45"/>
    </row>
    <row r="319" spans="1:18" ht="12.75">
      <c r="A319" s="9"/>
      <c r="B319" s="45"/>
      <c r="C319" s="45"/>
      <c r="D319" s="49" t="s">
        <v>25</v>
      </c>
      <c r="E319" s="6"/>
      <c r="F319" s="6"/>
      <c r="G319" s="6"/>
      <c r="H319" s="6" t="s">
        <v>108</v>
      </c>
      <c r="I319" s="76">
        <v>86389</v>
      </c>
      <c r="J319" s="94"/>
      <c r="K319" s="94">
        <f>SUM(I319:J319)</f>
        <v>86389</v>
      </c>
      <c r="L319" s="76"/>
      <c r="M319" s="76">
        <f>SUM(K319:L319)</f>
        <v>86389</v>
      </c>
      <c r="N319" s="95"/>
      <c r="O319" s="9"/>
      <c r="P319" s="63"/>
      <c r="Q319" s="45"/>
      <c r="R319" s="45"/>
    </row>
    <row r="320" spans="1:18" ht="12.75">
      <c r="A320" s="45"/>
      <c r="B320" s="45"/>
      <c r="C320" s="45"/>
      <c r="D320" s="49"/>
      <c r="E320" s="6"/>
      <c r="F320" s="6"/>
      <c r="G320" s="6"/>
      <c r="H320" s="6"/>
      <c r="I320" s="76"/>
      <c r="J320" s="94"/>
      <c r="K320" s="94"/>
      <c r="L320" s="95"/>
      <c r="M320" s="95"/>
      <c r="N320" s="101"/>
      <c r="O320" s="45"/>
      <c r="P320" s="65"/>
      <c r="Q320" s="45"/>
      <c r="R320" s="45"/>
    </row>
    <row r="321" spans="1:18" ht="12.75">
      <c r="A321" s="45"/>
      <c r="B321" s="9"/>
      <c r="C321" s="9"/>
      <c r="D321" s="43"/>
      <c r="E321" s="9"/>
      <c r="F321" s="9"/>
      <c r="G321" s="9"/>
      <c r="H321" s="9" t="s">
        <v>149</v>
      </c>
      <c r="I321" s="97">
        <f>SUM(I314:I319)</f>
        <v>87304</v>
      </c>
      <c r="J321" s="97">
        <f>SUM(J314:J319)</f>
        <v>0</v>
      </c>
      <c r="K321" s="102">
        <f>SUM(I321:J321)</f>
        <v>87304</v>
      </c>
      <c r="L321" s="102">
        <f>SUM(L314:L320)</f>
        <v>0</v>
      </c>
      <c r="M321" s="102">
        <f>SUM(K321:L321)</f>
        <v>87304</v>
      </c>
      <c r="N321" s="98">
        <f>SUM(N314:N319)</f>
        <v>86389</v>
      </c>
      <c r="O321" s="99">
        <f>SUM(O314:O319)</f>
        <v>0</v>
      </c>
      <c r="P321" s="99">
        <f>SUM(P314:P319)</f>
        <v>86389</v>
      </c>
      <c r="Q321" s="99">
        <f>SUM(Q314:Q319)</f>
        <v>0</v>
      </c>
      <c r="R321" s="97">
        <f>SUM(R314:R319)</f>
        <v>86389</v>
      </c>
    </row>
    <row r="322" spans="1:18" ht="12.75">
      <c r="A322" s="45"/>
      <c r="B322" s="9"/>
      <c r="C322" s="9"/>
      <c r="D322" s="43"/>
      <c r="E322" s="9"/>
      <c r="F322" s="9"/>
      <c r="G322" s="9"/>
      <c r="H322" s="9"/>
      <c r="I322" s="97"/>
      <c r="J322" s="103"/>
      <c r="K322" s="103"/>
      <c r="L322" s="98"/>
      <c r="M322" s="98"/>
      <c r="N322" s="99"/>
      <c r="O322" s="45"/>
      <c r="P322" s="65"/>
      <c r="Q322" s="45"/>
      <c r="R322" s="45"/>
    </row>
    <row r="323" spans="1:18" ht="12.75">
      <c r="A323" s="45"/>
      <c r="B323" s="9">
        <v>30</v>
      </c>
      <c r="C323" s="9"/>
      <c r="D323" s="43"/>
      <c r="E323" s="9"/>
      <c r="F323" s="190" t="s">
        <v>188</v>
      </c>
      <c r="G323" s="191"/>
      <c r="H323" s="191"/>
      <c r="I323" s="191"/>
      <c r="J323" s="191"/>
      <c r="K323" s="191"/>
      <c r="L323" s="191"/>
      <c r="M323" s="191"/>
      <c r="N323" s="191"/>
      <c r="O323" s="45"/>
      <c r="P323" s="65"/>
      <c r="Q323" s="45"/>
      <c r="R323" s="45"/>
    </row>
    <row r="324" spans="1:18" ht="12.75">
      <c r="A324" s="45"/>
      <c r="B324" s="9"/>
      <c r="C324" s="44" t="s">
        <v>16</v>
      </c>
      <c r="D324" s="43"/>
      <c r="E324" s="9"/>
      <c r="F324" s="9"/>
      <c r="G324" s="175" t="s">
        <v>17</v>
      </c>
      <c r="H324" s="177"/>
      <c r="I324" s="64"/>
      <c r="J324" s="84"/>
      <c r="K324" s="84"/>
      <c r="L324" s="64"/>
      <c r="M324" s="64"/>
      <c r="N324" s="85"/>
      <c r="O324" s="45"/>
      <c r="P324" s="65"/>
      <c r="Q324" s="45"/>
      <c r="R324" s="45"/>
    </row>
    <row r="325" spans="1:18" ht="12.75">
      <c r="A325" s="45"/>
      <c r="B325" s="9"/>
      <c r="C325" s="44"/>
      <c r="D325" s="48">
        <v>1</v>
      </c>
      <c r="E325" s="9"/>
      <c r="F325" s="9"/>
      <c r="G325" s="9"/>
      <c r="H325" s="9" t="s">
        <v>18</v>
      </c>
      <c r="I325" s="64"/>
      <c r="J325" s="84"/>
      <c r="K325" s="84"/>
      <c r="L325" s="64"/>
      <c r="M325" s="64"/>
      <c r="N325" s="85"/>
      <c r="O325" s="45"/>
      <c r="P325" s="65"/>
      <c r="Q325" s="45"/>
      <c r="R325" s="45"/>
    </row>
    <row r="326" spans="1:18" ht="12.75">
      <c r="A326" s="45"/>
      <c r="B326" s="9"/>
      <c r="C326" s="44"/>
      <c r="D326" s="46" t="s">
        <v>19</v>
      </c>
      <c r="E326" s="45"/>
      <c r="F326" s="45"/>
      <c r="G326" s="45"/>
      <c r="H326" s="11" t="s">
        <v>189</v>
      </c>
      <c r="I326" s="64"/>
      <c r="J326" s="84"/>
      <c r="K326" s="84"/>
      <c r="L326" s="64"/>
      <c r="M326" s="64"/>
      <c r="N326" s="85">
        <v>1850</v>
      </c>
      <c r="O326" s="45"/>
      <c r="P326" s="96">
        <f>SUM(N326:O326)</f>
        <v>1850</v>
      </c>
      <c r="Q326" s="45"/>
      <c r="R326" s="66">
        <f>SUM(P326:Q326)</f>
        <v>1850</v>
      </c>
    </row>
    <row r="327" spans="1:18" ht="12.75">
      <c r="A327" s="45"/>
      <c r="B327" s="45"/>
      <c r="C327" s="45"/>
      <c r="D327" s="43" t="s">
        <v>57</v>
      </c>
      <c r="E327" s="9"/>
      <c r="F327" s="9"/>
      <c r="G327" s="9"/>
      <c r="H327" s="9" t="s">
        <v>58</v>
      </c>
      <c r="I327" s="64"/>
      <c r="J327" s="84"/>
      <c r="K327" s="84"/>
      <c r="L327" s="64"/>
      <c r="M327" s="64"/>
      <c r="N327" s="85"/>
      <c r="O327" s="45"/>
      <c r="P327" s="65"/>
      <c r="Q327" s="45"/>
      <c r="R327" s="45"/>
    </row>
    <row r="328" spans="1:18" ht="12.75">
      <c r="A328" s="45"/>
      <c r="B328" s="45"/>
      <c r="C328" s="45"/>
      <c r="D328" s="46" t="s">
        <v>59</v>
      </c>
      <c r="E328" s="45"/>
      <c r="F328" s="45"/>
      <c r="G328" s="45"/>
      <c r="H328" s="45" t="s">
        <v>60</v>
      </c>
      <c r="I328" s="67">
        <v>40</v>
      </c>
      <c r="J328" s="86"/>
      <c r="K328" s="86">
        <f>SUM(I328:J328)</f>
        <v>40</v>
      </c>
      <c r="L328" s="67"/>
      <c r="M328" s="67">
        <f>SUM(K328:L328)</f>
        <v>40</v>
      </c>
      <c r="N328" s="85"/>
      <c r="O328" s="45"/>
      <c r="P328" s="65"/>
      <c r="Q328" s="45"/>
      <c r="R328" s="45"/>
    </row>
    <row r="329" spans="1:18" ht="12.75">
      <c r="A329" s="45"/>
      <c r="B329" s="45"/>
      <c r="C329" s="45"/>
      <c r="D329" s="46" t="s">
        <v>61</v>
      </c>
      <c r="E329" s="45"/>
      <c r="F329" s="45"/>
      <c r="G329" s="45"/>
      <c r="H329" s="45" t="s">
        <v>62</v>
      </c>
      <c r="I329" s="67">
        <v>10</v>
      </c>
      <c r="J329" s="86"/>
      <c r="K329" s="86">
        <f aca="true" t="shared" si="10" ref="K329:K336">SUM(I329:J329)</f>
        <v>10</v>
      </c>
      <c r="L329" s="67"/>
      <c r="M329" s="67">
        <f>SUM(K329:L329)</f>
        <v>10</v>
      </c>
      <c r="N329" s="85"/>
      <c r="O329" s="45"/>
      <c r="P329" s="65"/>
      <c r="Q329" s="45"/>
      <c r="R329" s="45"/>
    </row>
    <row r="330" spans="1:18" ht="12.75">
      <c r="A330" s="45"/>
      <c r="B330" s="45"/>
      <c r="C330" s="45"/>
      <c r="D330" s="46" t="s">
        <v>63</v>
      </c>
      <c r="E330" s="45"/>
      <c r="F330" s="45"/>
      <c r="G330" s="45"/>
      <c r="H330" s="45" t="s">
        <v>64</v>
      </c>
      <c r="I330" s="68">
        <v>1739</v>
      </c>
      <c r="J330" s="104">
        <v>-140</v>
      </c>
      <c r="K330" s="86">
        <f t="shared" si="10"/>
        <v>1599</v>
      </c>
      <c r="L330" s="67"/>
      <c r="M330" s="67">
        <f>SUM(K330:L330)</f>
        <v>1599</v>
      </c>
      <c r="N330" s="85"/>
      <c r="O330" s="45"/>
      <c r="P330" s="65"/>
      <c r="Q330" s="45"/>
      <c r="R330" s="45"/>
    </row>
    <row r="331" spans="1:18" ht="12.75">
      <c r="A331" s="45"/>
      <c r="B331" s="45"/>
      <c r="C331" s="45"/>
      <c r="D331" s="62" t="s">
        <v>69</v>
      </c>
      <c r="E331" s="45"/>
      <c r="F331" s="45"/>
      <c r="G331" s="175" t="s">
        <v>92</v>
      </c>
      <c r="H331" s="177"/>
      <c r="I331" s="67"/>
      <c r="J331" s="86"/>
      <c r="K331" s="86"/>
      <c r="L331" s="67"/>
      <c r="M331" s="67"/>
      <c r="N331" s="85"/>
      <c r="O331" s="45"/>
      <c r="P331" s="65"/>
      <c r="Q331" s="45"/>
      <c r="R331" s="45"/>
    </row>
    <row r="332" spans="1:18" ht="12.75">
      <c r="A332" s="45"/>
      <c r="B332" s="45"/>
      <c r="C332" s="45"/>
      <c r="D332" s="46" t="s">
        <v>71</v>
      </c>
      <c r="E332" s="45"/>
      <c r="F332" s="45"/>
      <c r="G332" s="45"/>
      <c r="H332" s="9" t="s">
        <v>94</v>
      </c>
      <c r="I332" s="67"/>
      <c r="J332" s="86"/>
      <c r="K332" s="86"/>
      <c r="L332" s="67"/>
      <c r="M332" s="67"/>
      <c r="N332" s="85"/>
      <c r="O332" s="45"/>
      <c r="P332" s="65"/>
      <c r="Q332" s="45"/>
      <c r="R332" s="45"/>
    </row>
    <row r="333" spans="1:18" ht="12.75">
      <c r="A333" s="45"/>
      <c r="B333" s="45"/>
      <c r="C333" s="45"/>
      <c r="D333" s="46" t="s">
        <v>122</v>
      </c>
      <c r="E333" s="45"/>
      <c r="F333" s="45"/>
      <c r="G333" s="45"/>
      <c r="H333" s="6" t="s">
        <v>190</v>
      </c>
      <c r="I333" s="67"/>
      <c r="J333" s="86"/>
      <c r="K333" s="86"/>
      <c r="L333" s="67"/>
      <c r="M333" s="67"/>
      <c r="N333" s="85">
        <v>3500</v>
      </c>
      <c r="O333" s="45"/>
      <c r="P333" s="96">
        <f>SUM(N333:O333)</f>
        <v>3500</v>
      </c>
      <c r="Q333" s="45"/>
      <c r="R333" s="66">
        <f>SUM(P333:Q333)</f>
        <v>3500</v>
      </c>
    </row>
    <row r="334" spans="1:18" ht="12.75">
      <c r="A334" s="45"/>
      <c r="B334" s="45"/>
      <c r="C334" s="45"/>
      <c r="D334" s="46" t="s">
        <v>73</v>
      </c>
      <c r="E334" s="45"/>
      <c r="F334" s="45"/>
      <c r="G334" s="45"/>
      <c r="H334" s="9" t="s">
        <v>107</v>
      </c>
      <c r="I334" s="67"/>
      <c r="J334" s="86"/>
      <c r="K334" s="86"/>
      <c r="L334" s="67"/>
      <c r="M334" s="67"/>
      <c r="N334" s="85"/>
      <c r="O334" s="45"/>
      <c r="P334" s="65"/>
      <c r="Q334" s="45"/>
      <c r="R334" s="45"/>
    </row>
    <row r="335" spans="1:18" ht="12.75">
      <c r="A335" s="45"/>
      <c r="B335" s="45"/>
      <c r="C335" s="45"/>
      <c r="D335" s="46" t="s">
        <v>75</v>
      </c>
      <c r="E335" s="45"/>
      <c r="F335" s="45"/>
      <c r="G335" s="45"/>
      <c r="H335" s="6" t="s">
        <v>190</v>
      </c>
      <c r="I335" s="67">
        <v>3500</v>
      </c>
      <c r="J335" s="86"/>
      <c r="K335" s="86">
        <f t="shared" si="10"/>
        <v>3500</v>
      </c>
      <c r="L335" s="67"/>
      <c r="M335" s="67">
        <f>SUM(K335:L335)</f>
        <v>3500</v>
      </c>
      <c r="N335" s="85"/>
      <c r="O335" s="45"/>
      <c r="P335" s="65"/>
      <c r="Q335" s="45"/>
      <c r="R335" s="45"/>
    </row>
    <row r="336" spans="1:18" ht="21.75">
      <c r="A336" s="45"/>
      <c r="B336" s="6"/>
      <c r="C336" s="6"/>
      <c r="D336" s="49" t="s">
        <v>191</v>
      </c>
      <c r="E336" s="6"/>
      <c r="F336" s="6"/>
      <c r="G336" s="6"/>
      <c r="H336" s="8" t="s">
        <v>111</v>
      </c>
      <c r="I336" s="79"/>
      <c r="J336" s="79">
        <v>140</v>
      </c>
      <c r="K336" s="86">
        <f t="shared" si="10"/>
        <v>140</v>
      </c>
      <c r="L336" s="67"/>
      <c r="M336" s="67">
        <f>SUM(K336:L336)</f>
        <v>140</v>
      </c>
      <c r="N336" s="85"/>
      <c r="O336" s="45"/>
      <c r="P336" s="65"/>
      <c r="Q336" s="45"/>
      <c r="R336" s="45"/>
    </row>
    <row r="337" spans="1:18" ht="12.75">
      <c r="A337" s="45"/>
      <c r="B337" s="9"/>
      <c r="C337" s="9"/>
      <c r="D337" s="43"/>
      <c r="E337" s="9"/>
      <c r="F337" s="9"/>
      <c r="G337" s="9"/>
      <c r="H337" s="9" t="s">
        <v>149</v>
      </c>
      <c r="I337" s="64">
        <f>SUM(I328:I336)</f>
        <v>5289</v>
      </c>
      <c r="J337" s="64">
        <f>SUM(J328:J336)</f>
        <v>0</v>
      </c>
      <c r="K337" s="64">
        <f>SUM(K328:K336)</f>
        <v>5289</v>
      </c>
      <c r="L337" s="64">
        <f>SUM(L328:L336)</f>
        <v>0</v>
      </c>
      <c r="M337" s="64">
        <f>SUM(M328:M336)</f>
        <v>5289</v>
      </c>
      <c r="N337" s="73">
        <f>SUM(N326:N335)</f>
        <v>5350</v>
      </c>
      <c r="O337" s="73">
        <f>SUM(O326:O335)</f>
        <v>0</v>
      </c>
      <c r="P337" s="73">
        <f>SUM(P326:P335)</f>
        <v>5350</v>
      </c>
      <c r="Q337" s="73">
        <f>SUM(Q326:Q335)</f>
        <v>0</v>
      </c>
      <c r="R337" s="64">
        <f>SUM(R326:R335)</f>
        <v>5350</v>
      </c>
    </row>
    <row r="338" spans="1:18" ht="12.75">
      <c r="A338" s="45"/>
      <c r="B338" s="9"/>
      <c r="C338" s="9"/>
      <c r="D338" s="43"/>
      <c r="E338" s="9"/>
      <c r="F338" s="9"/>
      <c r="G338" s="9"/>
      <c r="H338" s="9"/>
      <c r="I338" s="97"/>
      <c r="J338" s="103"/>
      <c r="K338" s="103"/>
      <c r="L338" s="98"/>
      <c r="M338" s="98"/>
      <c r="N338" s="99"/>
      <c r="O338" s="45"/>
      <c r="P338" s="65"/>
      <c r="Q338" s="45"/>
      <c r="R338" s="45"/>
    </row>
    <row r="339" spans="1:18" ht="12.75">
      <c r="A339" s="45"/>
      <c r="B339" s="9">
        <v>31</v>
      </c>
      <c r="C339" s="9"/>
      <c r="D339" s="43"/>
      <c r="E339" s="9"/>
      <c r="F339" s="175" t="s">
        <v>192</v>
      </c>
      <c r="G339" s="176"/>
      <c r="H339" s="176"/>
      <c r="I339" s="176"/>
      <c r="J339" s="176"/>
      <c r="K339" s="176"/>
      <c r="L339" s="176"/>
      <c r="M339" s="176"/>
      <c r="N339" s="176"/>
      <c r="O339" s="45"/>
      <c r="P339" s="65"/>
      <c r="Q339" s="45"/>
      <c r="R339" s="45"/>
    </row>
    <row r="340" spans="1:18" ht="12.75">
      <c r="A340" s="45"/>
      <c r="B340" s="9"/>
      <c r="C340" s="44" t="s">
        <v>16</v>
      </c>
      <c r="D340" s="43"/>
      <c r="E340" s="9"/>
      <c r="F340" s="9"/>
      <c r="G340" s="175" t="s">
        <v>17</v>
      </c>
      <c r="H340" s="177"/>
      <c r="I340" s="64"/>
      <c r="J340" s="84"/>
      <c r="K340" s="84"/>
      <c r="L340" s="64"/>
      <c r="M340" s="64"/>
      <c r="N340" s="85"/>
      <c r="O340" s="45"/>
      <c r="P340" s="65"/>
      <c r="Q340" s="45"/>
      <c r="R340" s="45"/>
    </row>
    <row r="341" spans="1:18" ht="12.75">
      <c r="A341" s="45"/>
      <c r="B341" s="9"/>
      <c r="C341" s="44"/>
      <c r="D341" s="48">
        <v>1</v>
      </c>
      <c r="E341" s="9"/>
      <c r="F341" s="9"/>
      <c r="G341" s="9"/>
      <c r="H341" s="9" t="s">
        <v>18</v>
      </c>
      <c r="I341" s="64"/>
      <c r="J341" s="84"/>
      <c r="K341" s="84"/>
      <c r="L341" s="64"/>
      <c r="M341" s="64"/>
      <c r="N341" s="85"/>
      <c r="O341" s="45"/>
      <c r="P341" s="65"/>
      <c r="Q341" s="45"/>
      <c r="R341" s="45"/>
    </row>
    <row r="342" spans="1:18" ht="12.75">
      <c r="A342" s="45"/>
      <c r="B342" s="9"/>
      <c r="C342" s="44"/>
      <c r="D342" s="46" t="s">
        <v>19</v>
      </c>
      <c r="E342" s="45"/>
      <c r="F342" s="45"/>
      <c r="G342" s="45"/>
      <c r="H342" s="45" t="s">
        <v>20</v>
      </c>
      <c r="I342" s="64"/>
      <c r="J342" s="84"/>
      <c r="K342" s="84"/>
      <c r="L342" s="64"/>
      <c r="M342" s="64"/>
      <c r="N342" s="85">
        <v>953</v>
      </c>
      <c r="O342" s="45"/>
      <c r="P342" s="96">
        <f>SUM(N342:O342)</f>
        <v>953</v>
      </c>
      <c r="Q342" s="45"/>
      <c r="R342" s="66">
        <f>SUM(P342:Q342)</f>
        <v>953</v>
      </c>
    </row>
    <row r="343" spans="1:18" ht="12.75">
      <c r="A343" s="45"/>
      <c r="B343" s="45"/>
      <c r="C343" s="45"/>
      <c r="D343" s="43" t="s">
        <v>57</v>
      </c>
      <c r="E343" s="9"/>
      <c r="F343" s="9"/>
      <c r="G343" s="9"/>
      <c r="H343" s="9" t="s">
        <v>58</v>
      </c>
      <c r="I343" s="64"/>
      <c r="J343" s="84"/>
      <c r="K343" s="84"/>
      <c r="L343" s="64"/>
      <c r="M343" s="64"/>
      <c r="N343" s="85"/>
      <c r="O343" s="45"/>
      <c r="P343" s="96">
        <f>SUM(N343:O343)</f>
        <v>0</v>
      </c>
      <c r="Q343" s="45"/>
      <c r="R343" s="45"/>
    </row>
    <row r="344" spans="1:18" ht="12.75">
      <c r="A344" s="45"/>
      <c r="B344" s="45"/>
      <c r="C344" s="45"/>
      <c r="D344" s="46" t="s">
        <v>63</v>
      </c>
      <c r="E344" s="45"/>
      <c r="F344" s="45"/>
      <c r="G344" s="45"/>
      <c r="H344" s="45" t="s">
        <v>64</v>
      </c>
      <c r="I344" s="67">
        <v>800</v>
      </c>
      <c r="J344" s="86"/>
      <c r="K344" s="86">
        <f>SUM(I344:J344)</f>
        <v>800</v>
      </c>
      <c r="L344" s="67"/>
      <c r="M344" s="67">
        <f>SUM(K344:L344)</f>
        <v>800</v>
      </c>
      <c r="N344" s="85"/>
      <c r="O344" s="45"/>
      <c r="P344" s="96"/>
      <c r="Q344" s="45"/>
      <c r="R344" s="45"/>
    </row>
    <row r="345" spans="1:18" ht="12.75">
      <c r="A345" s="45"/>
      <c r="B345" s="6"/>
      <c r="C345" s="6"/>
      <c r="D345" s="49"/>
      <c r="E345" s="6"/>
      <c r="F345" s="6"/>
      <c r="G345" s="6"/>
      <c r="H345" s="6"/>
      <c r="I345" s="67"/>
      <c r="J345" s="86"/>
      <c r="K345" s="86"/>
      <c r="L345" s="67"/>
      <c r="M345" s="67"/>
      <c r="N345" s="85"/>
      <c r="O345" s="45"/>
      <c r="P345" s="96"/>
      <c r="Q345" s="45"/>
      <c r="R345" s="45"/>
    </row>
    <row r="346" spans="1:18" ht="12.75">
      <c r="A346" s="45"/>
      <c r="B346" s="9"/>
      <c r="C346" s="9"/>
      <c r="D346" s="43"/>
      <c r="E346" s="9"/>
      <c r="F346" s="9"/>
      <c r="G346" s="9"/>
      <c r="H346" s="9" t="s">
        <v>149</v>
      </c>
      <c r="I346" s="64">
        <f>SUM(I344:I345)</f>
        <v>800</v>
      </c>
      <c r="J346" s="64">
        <f>SUM(J344:J345)</f>
        <v>0</v>
      </c>
      <c r="K346" s="64">
        <f>SUM(K344:K345)</f>
        <v>800</v>
      </c>
      <c r="L346" s="64">
        <f>SUM(L344:L345)</f>
        <v>0</v>
      </c>
      <c r="M346" s="64">
        <f>SUM(M344:M345)</f>
        <v>800</v>
      </c>
      <c r="N346" s="87">
        <f>SUM(N342)</f>
        <v>953</v>
      </c>
      <c r="O346" s="88">
        <f>SUM(O342)</f>
        <v>0</v>
      </c>
      <c r="P346" s="88">
        <f>SUM(P342)</f>
        <v>953</v>
      </c>
      <c r="Q346" s="88">
        <f>SUM(Q342)</f>
        <v>0</v>
      </c>
      <c r="R346" s="64">
        <f>SUM(R342)</f>
        <v>953</v>
      </c>
    </row>
    <row r="347" spans="1:18" ht="12.75">
      <c r="A347" s="45"/>
      <c r="B347" s="9"/>
      <c r="C347" s="9"/>
      <c r="D347" s="43"/>
      <c r="E347" s="9"/>
      <c r="F347" s="9"/>
      <c r="G347" s="9"/>
      <c r="H347" s="9"/>
      <c r="I347" s="97"/>
      <c r="J347" s="103"/>
      <c r="K347" s="103"/>
      <c r="L347" s="97"/>
      <c r="M347" s="97"/>
      <c r="N347" s="98"/>
      <c r="O347" s="45"/>
      <c r="P347" s="65"/>
      <c r="Q347" s="45"/>
      <c r="R347" s="45"/>
    </row>
    <row r="348" spans="1:18" ht="12.75">
      <c r="A348" s="45"/>
      <c r="B348" s="45"/>
      <c r="C348" s="45"/>
      <c r="D348" s="46"/>
      <c r="E348" s="45"/>
      <c r="F348" s="45"/>
      <c r="G348" s="45"/>
      <c r="H348" s="9" t="s">
        <v>193</v>
      </c>
      <c r="I348" s="64">
        <f>I13+I20+I30+I37+I53+I70+I78+I103+I124+I135+I142+I149+I160+I168+I180+I190+I199+I206+I213+I220+I227+I234+I241+I248+I255+I266+I283+I293+I309+I321+I337+I346</f>
        <v>305782</v>
      </c>
      <c r="J348" s="64">
        <f>J13+J20+J30+J37+J53+J70+J78+J103+J124+J135+J142+J149+J160+J168+J180+J190+J199+J206+J213+J220+J227+J234+J241+J248+J255+J266+J283+J293+J309+J321+J337+J346</f>
        <v>38510</v>
      </c>
      <c r="K348" s="64">
        <f>K13+K20+K30+K37+K53+K70+K78+K103+K124+K135+K142+K149+K160+K168+K180+K190+K199+K206+K213+K220+K227+K234+K241+K248+K255+K266+K283+K293+K309+K321+K337+K346</f>
        <v>344292</v>
      </c>
      <c r="L348" s="64">
        <f>L13+L20+L30+L37+L53+L70+L78+L103+L124+L135+L142+L149+L160+L168+L180+L190+L199+L206+L213+L220+L227+L234+L241+L248+L255+L266+L283+L293+L309+L321+L337+L346</f>
        <v>0</v>
      </c>
      <c r="M348" s="64">
        <f>M13+M20+M30+M37+M53+M70+M78+M103+M124+M135+M142+M149+M160+M168+M180+M190+M199+M206+M213+M220+M227+M234+M241+M248+M255+M266+M283+M293+M309+M321+M337+M346</f>
        <v>344292</v>
      </c>
      <c r="N348" s="87"/>
      <c r="O348" s="45"/>
      <c r="P348" s="65"/>
      <c r="Q348" s="45"/>
      <c r="R348" s="45"/>
    </row>
    <row r="349" spans="1:18" ht="12.75">
      <c r="A349" s="45"/>
      <c r="B349" s="45"/>
      <c r="C349" s="45"/>
      <c r="D349" s="46"/>
      <c r="E349" s="45"/>
      <c r="F349" s="45"/>
      <c r="G349" s="45"/>
      <c r="H349" s="9" t="s">
        <v>194</v>
      </c>
      <c r="I349" s="66"/>
      <c r="J349" s="105"/>
      <c r="K349" s="105"/>
      <c r="L349" s="66"/>
      <c r="M349" s="66"/>
      <c r="N349" s="87">
        <f>N13+N20+N30+N37+N53+N70+N78+N103+N124+N135+N142+N149+N160+N168+N180+N190+N199+N206+N213+N220+N227+N234+N241+N248+N255+N266+N283+N293+N309+N321+N337+N346</f>
        <v>305782</v>
      </c>
      <c r="O349" s="88">
        <f>O13+O20+O30+O37+O53+O70+O78+O103+O124+O135+O142+O149+O160+O168+O180+O190+O199+O206+O213+O220+O227+O234+O241+O248+O255+O266+O283+O293+O309+O321+O337+O346</f>
        <v>38510</v>
      </c>
      <c r="P349" s="88">
        <f>P13+P20+P30+P37+P53+P70+P78+P103+P124+P135+P142+P149+P160+P168+P180+P190+P199+P206+P213+P220+P227+P234+P241+P248+P255+P266+P283+P293+P309+P321+P337+P346</f>
        <v>344292</v>
      </c>
      <c r="Q349" s="88">
        <f>Q13+Q20+Q30+Q37+Q53+Q70+Q78+Q103+Q124+Q135+Q142+Q149+Q160+Q168+Q180+Q190+Q199+Q206+Q213+Q220+Q227+Q234+Q241+Q248+Q255+Q266+Q283+Q293+Q309+Q321+Q337+Q346</f>
        <v>0</v>
      </c>
      <c r="R349" s="64">
        <f>R13+R20+R30+R37+R53+R70+R78+R103+R124+R135+R142+R149+R160+R168+R180+R190+R199+R206+R213+R220+R227+R234+R241+R248+R255+R266+R283+R293+R309+R321+R337+R346</f>
        <v>344292</v>
      </c>
    </row>
    <row r="350" spans="1:18" ht="12.75">
      <c r="A350" s="45"/>
      <c r="B350" s="45"/>
      <c r="C350" s="45"/>
      <c r="D350" s="46"/>
      <c r="E350" s="45"/>
      <c r="F350" s="45"/>
      <c r="G350" s="45"/>
      <c r="H350" s="9" t="s">
        <v>119</v>
      </c>
      <c r="I350" s="91">
        <v>1</v>
      </c>
      <c r="J350" s="91"/>
      <c r="K350" s="91">
        <f>SUM(I350:J350)</f>
        <v>1</v>
      </c>
      <c r="L350" s="91"/>
      <c r="M350" s="91">
        <f>SUM(K350:L350)</f>
        <v>1</v>
      </c>
      <c r="N350" s="66"/>
      <c r="O350" s="45"/>
      <c r="P350" s="65"/>
      <c r="Q350" s="45"/>
      <c r="R350" s="45"/>
    </row>
    <row r="351" spans="1:18" ht="12.75">
      <c r="A351" s="45"/>
      <c r="B351" s="45"/>
      <c r="C351" s="45"/>
      <c r="D351" s="46"/>
      <c r="E351" s="45"/>
      <c r="F351" s="45"/>
      <c r="G351" s="45"/>
      <c r="H351" s="9" t="s">
        <v>120</v>
      </c>
      <c r="I351" s="91">
        <v>21</v>
      </c>
      <c r="J351" s="91"/>
      <c r="K351" s="91">
        <f>SUM(I351:J351)</f>
        <v>21</v>
      </c>
      <c r="L351" s="91"/>
      <c r="M351" s="91">
        <f>SUM(K351:L351)</f>
        <v>21</v>
      </c>
      <c r="N351" s="66"/>
      <c r="O351" s="45"/>
      <c r="P351" s="65"/>
      <c r="Q351" s="45"/>
      <c r="R351" s="45"/>
    </row>
  </sheetData>
  <sheetProtection/>
  <mergeCells count="86">
    <mergeCell ref="I1:N1"/>
    <mergeCell ref="I2:N2"/>
    <mergeCell ref="A4:H4"/>
    <mergeCell ref="I4:N4"/>
    <mergeCell ref="A5:A6"/>
    <mergeCell ref="B5:B6"/>
    <mergeCell ref="C5:C6"/>
    <mergeCell ref="D5:D6"/>
    <mergeCell ref="E7:N7"/>
    <mergeCell ref="F8:N8"/>
    <mergeCell ref="E5:E6"/>
    <mergeCell ref="F5:F6"/>
    <mergeCell ref="G5:G6"/>
    <mergeCell ref="H5:H6"/>
    <mergeCell ref="N5:R5"/>
    <mergeCell ref="I5:M5"/>
    <mergeCell ref="G9:H9"/>
    <mergeCell ref="F15:N15"/>
    <mergeCell ref="G16:H16"/>
    <mergeCell ref="F22:N22"/>
    <mergeCell ref="G23:H23"/>
    <mergeCell ref="G26:H26"/>
    <mergeCell ref="F32:N32"/>
    <mergeCell ref="G33:H33"/>
    <mergeCell ref="F39:N39"/>
    <mergeCell ref="G40:H40"/>
    <mergeCell ref="F55:N55"/>
    <mergeCell ref="G56:H56"/>
    <mergeCell ref="F72:N72"/>
    <mergeCell ref="G73:H73"/>
    <mergeCell ref="F80:N80"/>
    <mergeCell ref="G81:H81"/>
    <mergeCell ref="G90:H90"/>
    <mergeCell ref="F105:N105"/>
    <mergeCell ref="G106:H106"/>
    <mergeCell ref="G119:H119"/>
    <mergeCell ref="F126:N126"/>
    <mergeCell ref="G127:H127"/>
    <mergeCell ref="G130:H130"/>
    <mergeCell ref="G138:H138"/>
    <mergeCell ref="F144:N144"/>
    <mergeCell ref="G145:H145"/>
    <mergeCell ref="F151:N151"/>
    <mergeCell ref="G152:H152"/>
    <mergeCell ref="F162:N162"/>
    <mergeCell ref="G163:H163"/>
    <mergeCell ref="F170:N170"/>
    <mergeCell ref="G171:H171"/>
    <mergeCell ref="F183:N183"/>
    <mergeCell ref="G184:H184"/>
    <mergeCell ref="F192:N192"/>
    <mergeCell ref="G193:H193"/>
    <mergeCell ref="F201:N201"/>
    <mergeCell ref="G202:H202"/>
    <mergeCell ref="F208:N208"/>
    <mergeCell ref="G209:H209"/>
    <mergeCell ref="F215:N215"/>
    <mergeCell ref="G216:H216"/>
    <mergeCell ref="F222:N222"/>
    <mergeCell ref="G223:H223"/>
    <mergeCell ref="F229:N229"/>
    <mergeCell ref="G230:H230"/>
    <mergeCell ref="F236:N236"/>
    <mergeCell ref="G237:H237"/>
    <mergeCell ref="F243:N243"/>
    <mergeCell ref="G244:H244"/>
    <mergeCell ref="F250:N250"/>
    <mergeCell ref="G251:H251"/>
    <mergeCell ref="F257:P257"/>
    <mergeCell ref="G258:H258"/>
    <mergeCell ref="F269:N269"/>
    <mergeCell ref="G270:H270"/>
    <mergeCell ref="G277:H277"/>
    <mergeCell ref="F286:N286"/>
    <mergeCell ref="G287:H287"/>
    <mergeCell ref="F295:N295"/>
    <mergeCell ref="G296:H296"/>
    <mergeCell ref="G301:H301"/>
    <mergeCell ref="F311:N311"/>
    <mergeCell ref="G312:H312"/>
    <mergeCell ref="F339:N339"/>
    <mergeCell ref="G340:H340"/>
    <mergeCell ref="G315:H315"/>
    <mergeCell ref="F323:N323"/>
    <mergeCell ref="G324:H324"/>
    <mergeCell ref="G331:H3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6">
      <pane ySplit="2" topLeftCell="BM8" activePane="bottomLeft" state="frozen"/>
      <selection pane="topLeft" activeCell="L6" sqref="L6"/>
      <selection pane="bottomLeft" activeCell="R19" sqref="R19"/>
    </sheetView>
  </sheetViews>
  <sheetFormatPr defaultColWidth="9.140625" defaultRowHeight="12.75"/>
  <cols>
    <col min="1" max="3" width="3.57421875" style="41" customWidth="1"/>
    <col min="4" max="4" width="3.57421875" style="42" customWidth="1"/>
    <col min="5" max="6" width="5.7109375" style="41" hidden="1" customWidth="1"/>
    <col min="7" max="7" width="5.7109375" style="41" customWidth="1"/>
    <col min="8" max="8" width="30.421875" style="41" customWidth="1"/>
    <col min="9" max="9" width="8.7109375" style="106" customWidth="1"/>
    <col min="10" max="10" width="10.7109375" style="106" hidden="1" customWidth="1"/>
    <col min="11" max="11" width="10.7109375" style="106" customWidth="1"/>
    <col min="12" max="12" width="8.28125" style="106" customWidth="1"/>
    <col min="13" max="13" width="9.00390625" style="106" customWidth="1"/>
    <col min="14" max="14" width="10.28125" style="106" customWidth="1"/>
    <col min="15" max="15" width="0" style="41" hidden="1" customWidth="1"/>
    <col min="16" max="16" width="9.140625" style="41" customWidth="1"/>
    <col min="17" max="17" width="8.421875" style="41" customWidth="1"/>
    <col min="18" max="18" width="9.140625" style="41" customWidth="1"/>
  </cols>
  <sheetData>
    <row r="1" spans="1:14" ht="12.75">
      <c r="A1" s="206" t="s">
        <v>0</v>
      </c>
      <c r="B1" s="206"/>
      <c r="C1" s="206"/>
      <c r="D1" s="206"/>
      <c r="E1" s="206"/>
      <c r="F1" s="206"/>
      <c r="G1" s="206"/>
      <c r="I1" s="199"/>
      <c r="J1" s="199"/>
      <c r="K1" s="199"/>
      <c r="L1" s="199"/>
      <c r="M1" s="199"/>
      <c r="N1" s="199"/>
    </row>
    <row r="2" spans="1:7" ht="12.75">
      <c r="A2" s="185" t="s">
        <v>195</v>
      </c>
      <c r="B2" s="185"/>
      <c r="C2" s="185"/>
      <c r="D2" s="185"/>
      <c r="E2" s="185"/>
      <c r="F2" s="185"/>
      <c r="G2" s="185"/>
    </row>
    <row r="3" spans="9:14" ht="12.75">
      <c r="I3" s="200" t="s">
        <v>196</v>
      </c>
      <c r="J3" s="200"/>
      <c r="K3" s="200"/>
      <c r="L3" s="200"/>
      <c r="M3" s="200"/>
      <c r="N3" s="200"/>
    </row>
    <row r="4" spans="1:8" ht="12.75">
      <c r="A4" s="185" t="s">
        <v>197</v>
      </c>
      <c r="B4" s="185"/>
      <c r="C4" s="185"/>
      <c r="D4" s="185"/>
      <c r="E4" s="185"/>
      <c r="F4" s="185"/>
      <c r="G4" s="185"/>
      <c r="H4" s="185"/>
    </row>
    <row r="5" spans="1:14" ht="12.75" customHeight="1">
      <c r="A5" s="142"/>
      <c r="B5" s="142"/>
      <c r="C5" s="142"/>
      <c r="D5" s="142"/>
      <c r="E5" s="142"/>
      <c r="F5" s="142"/>
      <c r="G5" s="142"/>
      <c r="H5" s="142"/>
      <c r="I5" s="207" t="s">
        <v>146</v>
      </c>
      <c r="J5" s="207"/>
      <c r="K5" s="207"/>
      <c r="L5" s="207"/>
      <c r="M5" s="207"/>
      <c r="N5" s="207"/>
    </row>
    <row r="6" spans="1:18" ht="12.75">
      <c r="A6" s="186" t="s">
        <v>2</v>
      </c>
      <c r="B6" s="186" t="s">
        <v>3</v>
      </c>
      <c r="C6" s="186" t="s">
        <v>4</v>
      </c>
      <c r="D6" s="188" t="s">
        <v>5</v>
      </c>
      <c r="E6" s="186" t="s">
        <v>6</v>
      </c>
      <c r="F6" s="186" t="s">
        <v>7</v>
      </c>
      <c r="G6" s="186" t="s">
        <v>8</v>
      </c>
      <c r="H6" s="189" t="s">
        <v>9</v>
      </c>
      <c r="I6" s="166" t="s">
        <v>10</v>
      </c>
      <c r="J6" s="180"/>
      <c r="K6" s="180"/>
      <c r="L6" s="180"/>
      <c r="M6" s="181"/>
      <c r="N6" s="182" t="s">
        <v>11</v>
      </c>
      <c r="O6" s="180"/>
      <c r="P6" s="180"/>
      <c r="Q6" s="180"/>
      <c r="R6" s="183"/>
    </row>
    <row r="7" spans="1:18" ht="33" customHeight="1">
      <c r="A7" s="187"/>
      <c r="B7" s="187"/>
      <c r="C7" s="187"/>
      <c r="D7" s="187"/>
      <c r="E7" s="187"/>
      <c r="F7" s="187"/>
      <c r="G7" s="187"/>
      <c r="H7" s="187"/>
      <c r="I7" s="2" t="s">
        <v>12</v>
      </c>
      <c r="J7" s="3" t="s">
        <v>13</v>
      </c>
      <c r="K7" s="3" t="s">
        <v>14</v>
      </c>
      <c r="L7" s="2" t="s">
        <v>251</v>
      </c>
      <c r="M7" s="2" t="s">
        <v>252</v>
      </c>
      <c r="N7" s="4" t="s">
        <v>15</v>
      </c>
      <c r="O7" s="3" t="s">
        <v>13</v>
      </c>
      <c r="P7" s="30" t="s">
        <v>14</v>
      </c>
      <c r="Q7" s="2" t="s">
        <v>251</v>
      </c>
      <c r="R7" s="2" t="s">
        <v>252</v>
      </c>
    </row>
    <row r="8" spans="1:18" ht="12.75">
      <c r="A8" s="58">
        <v>1</v>
      </c>
      <c r="B8" s="58"/>
      <c r="C8" s="58"/>
      <c r="D8" s="61"/>
      <c r="E8" s="204" t="s">
        <v>198</v>
      </c>
      <c r="F8" s="205"/>
      <c r="G8" s="205"/>
      <c r="H8" s="205"/>
      <c r="I8" s="87"/>
      <c r="J8" s="87"/>
      <c r="K8" s="87"/>
      <c r="L8" s="87"/>
      <c r="M8" s="87"/>
      <c r="N8" s="87"/>
      <c r="O8" s="9"/>
      <c r="P8" s="63"/>
      <c r="Q8" s="45"/>
      <c r="R8" s="45"/>
    </row>
    <row r="9" spans="1:18" ht="12.75">
      <c r="A9" s="9"/>
      <c r="B9" s="9">
        <v>1</v>
      </c>
      <c r="C9" s="9"/>
      <c r="D9" s="43"/>
      <c r="E9" s="9"/>
      <c r="F9" s="175" t="s">
        <v>199</v>
      </c>
      <c r="G9" s="176"/>
      <c r="H9" s="176"/>
      <c r="I9" s="87"/>
      <c r="J9" s="87"/>
      <c r="K9" s="87"/>
      <c r="L9" s="87"/>
      <c r="M9" s="87"/>
      <c r="N9" s="87"/>
      <c r="O9" s="9"/>
      <c r="P9" s="63"/>
      <c r="Q9" s="45"/>
      <c r="R9" s="45"/>
    </row>
    <row r="10" spans="1:18" ht="12.75">
      <c r="A10" s="9"/>
      <c r="B10" s="9"/>
      <c r="C10" s="44" t="s">
        <v>16</v>
      </c>
      <c r="D10" s="43"/>
      <c r="E10" s="9"/>
      <c r="F10" s="9"/>
      <c r="G10" s="174" t="s">
        <v>17</v>
      </c>
      <c r="H10" s="174"/>
      <c r="I10" s="64"/>
      <c r="J10" s="84"/>
      <c r="K10" s="84"/>
      <c r="L10" s="64"/>
      <c r="M10" s="64"/>
      <c r="N10" s="87"/>
      <c r="O10" s="9"/>
      <c r="P10" s="63"/>
      <c r="Q10" s="45"/>
      <c r="R10" s="45"/>
    </row>
    <row r="11" spans="1:18" ht="12.75">
      <c r="A11" s="9"/>
      <c r="B11" s="9"/>
      <c r="C11" s="9"/>
      <c r="D11" s="48">
        <v>1</v>
      </c>
      <c r="E11" s="9"/>
      <c r="F11" s="9"/>
      <c r="G11" s="9"/>
      <c r="H11" s="9" t="s">
        <v>18</v>
      </c>
      <c r="I11" s="64"/>
      <c r="J11" s="84"/>
      <c r="K11" s="84"/>
      <c r="L11" s="64"/>
      <c r="M11" s="64"/>
      <c r="N11" s="87"/>
      <c r="O11" s="9"/>
      <c r="P11" s="63"/>
      <c r="Q11" s="45"/>
      <c r="R11" s="45"/>
    </row>
    <row r="12" spans="1:18" ht="12.75">
      <c r="A12" s="45"/>
      <c r="B12" s="45"/>
      <c r="C12" s="45"/>
      <c r="D12" s="46" t="s">
        <v>19</v>
      </c>
      <c r="E12" s="45"/>
      <c r="F12" s="45"/>
      <c r="G12" s="45"/>
      <c r="H12" s="45" t="s">
        <v>20</v>
      </c>
      <c r="I12" s="66"/>
      <c r="J12" s="105"/>
      <c r="K12" s="105"/>
      <c r="L12" s="66"/>
      <c r="M12" s="66"/>
      <c r="N12" s="108">
        <v>540</v>
      </c>
      <c r="O12" s="45"/>
      <c r="P12" s="96">
        <f>SUM(N12:O12)</f>
        <v>540</v>
      </c>
      <c r="Q12" s="45"/>
      <c r="R12" s="66">
        <f>SUM(P12:Q12)</f>
        <v>540</v>
      </c>
    </row>
    <row r="13" spans="1:18" ht="12.75">
      <c r="A13" s="45"/>
      <c r="B13" s="45"/>
      <c r="C13" s="45"/>
      <c r="D13" s="43" t="s">
        <v>57</v>
      </c>
      <c r="E13" s="9"/>
      <c r="F13" s="9"/>
      <c r="G13" s="9"/>
      <c r="H13" s="9" t="s">
        <v>58</v>
      </c>
      <c r="I13" s="66"/>
      <c r="J13" s="105"/>
      <c r="K13" s="105"/>
      <c r="L13" s="66"/>
      <c r="M13" s="66"/>
      <c r="N13" s="108"/>
      <c r="O13" s="45"/>
      <c r="P13" s="65"/>
      <c r="Q13" s="45"/>
      <c r="R13" s="45"/>
    </row>
    <row r="14" spans="1:18" ht="12.75">
      <c r="A14" s="45"/>
      <c r="B14" s="45"/>
      <c r="C14" s="45"/>
      <c r="D14" s="46" t="s">
        <v>59</v>
      </c>
      <c r="E14" s="45"/>
      <c r="F14" s="45"/>
      <c r="G14" s="45"/>
      <c r="H14" s="45" t="s">
        <v>60</v>
      </c>
      <c r="I14" s="66">
        <v>3651</v>
      </c>
      <c r="J14" s="105"/>
      <c r="K14" s="105">
        <f>SUM(I14:J14)</f>
        <v>3651</v>
      </c>
      <c r="L14" s="66"/>
      <c r="M14" s="66">
        <f>SUM(K14:L14)</f>
        <v>3651</v>
      </c>
      <c r="N14" s="108"/>
      <c r="O14" s="45"/>
      <c r="P14" s="65"/>
      <c r="Q14" s="45"/>
      <c r="R14" s="45"/>
    </row>
    <row r="15" spans="1:18" ht="12.75">
      <c r="A15" s="45"/>
      <c r="B15" s="45"/>
      <c r="C15" s="45"/>
      <c r="D15" s="46" t="s">
        <v>61</v>
      </c>
      <c r="E15" s="45"/>
      <c r="F15" s="45"/>
      <c r="G15" s="45"/>
      <c r="H15" s="45" t="s">
        <v>62</v>
      </c>
      <c r="I15" s="66">
        <v>986</v>
      </c>
      <c r="J15" s="105"/>
      <c r="K15" s="105">
        <f>SUM(I15:J15)</f>
        <v>986</v>
      </c>
      <c r="L15" s="66"/>
      <c r="M15" s="66">
        <f>SUM(K15:L15)</f>
        <v>986</v>
      </c>
      <c r="N15" s="108"/>
      <c r="O15" s="45"/>
      <c r="P15" s="65"/>
      <c r="Q15" s="45"/>
      <c r="R15" s="45"/>
    </row>
    <row r="16" spans="1:18" ht="12.75">
      <c r="A16" s="45"/>
      <c r="B16" s="45"/>
      <c r="C16" s="45"/>
      <c r="D16" s="46" t="s">
        <v>63</v>
      </c>
      <c r="E16" s="45"/>
      <c r="F16" s="45"/>
      <c r="G16" s="45"/>
      <c r="H16" s="45" t="s">
        <v>64</v>
      </c>
      <c r="I16" s="66">
        <v>757</v>
      </c>
      <c r="J16" s="105"/>
      <c r="K16" s="105">
        <f>SUM(I16:J16)</f>
        <v>757</v>
      </c>
      <c r="L16" s="66"/>
      <c r="M16" s="66">
        <f>SUM(K16:L16)</f>
        <v>757</v>
      </c>
      <c r="N16" s="108"/>
      <c r="O16" s="45"/>
      <c r="P16" s="65"/>
      <c r="Q16" s="45"/>
      <c r="R16" s="45"/>
    </row>
    <row r="17" spans="1:18" ht="12.75">
      <c r="A17" s="9"/>
      <c r="B17" s="9"/>
      <c r="C17" s="9"/>
      <c r="D17" s="46" t="s">
        <v>65</v>
      </c>
      <c r="E17" s="45"/>
      <c r="F17" s="45"/>
      <c r="G17" s="45"/>
      <c r="H17" s="45" t="s">
        <v>66</v>
      </c>
      <c r="I17" s="67"/>
      <c r="J17" s="86"/>
      <c r="K17" s="105">
        <f>SUM(I17:J17)</f>
        <v>0</v>
      </c>
      <c r="L17" s="66"/>
      <c r="M17" s="66">
        <f>SUM(K17:L17)</f>
        <v>0</v>
      </c>
      <c r="N17" s="87"/>
      <c r="O17" s="9"/>
      <c r="P17" s="63"/>
      <c r="Q17" s="45"/>
      <c r="R17" s="45"/>
    </row>
    <row r="18" spans="1:18" ht="12.75">
      <c r="A18" s="9"/>
      <c r="B18" s="9"/>
      <c r="C18" s="9"/>
      <c r="D18" s="46"/>
      <c r="E18" s="45"/>
      <c r="F18" s="45"/>
      <c r="G18" s="45"/>
      <c r="H18" s="45"/>
      <c r="I18" s="64"/>
      <c r="J18" s="84"/>
      <c r="K18" s="105"/>
      <c r="L18" s="66"/>
      <c r="M18" s="66">
        <f>SUM(K18:L18)</f>
        <v>0</v>
      </c>
      <c r="N18" s="87"/>
      <c r="O18" s="9"/>
      <c r="P18" s="63"/>
      <c r="Q18" s="45"/>
      <c r="R18" s="45"/>
    </row>
    <row r="19" spans="1:18" ht="12.75">
      <c r="A19" s="9"/>
      <c r="B19" s="9"/>
      <c r="C19" s="9"/>
      <c r="D19" s="43"/>
      <c r="E19" s="9"/>
      <c r="F19" s="9"/>
      <c r="G19" s="9"/>
      <c r="H19" s="9" t="s">
        <v>149</v>
      </c>
      <c r="I19" s="64">
        <f>SUM(I14:I18)</f>
        <v>5394</v>
      </c>
      <c r="J19" s="64">
        <f>SUM(J14:J18)</f>
        <v>0</v>
      </c>
      <c r="K19" s="64">
        <f>SUM(K14:K18)</f>
        <v>5394</v>
      </c>
      <c r="L19" s="64">
        <f>SUM(L14:L18)</f>
        <v>0</v>
      </c>
      <c r="M19" s="64">
        <f>SUM(M14:M18)</f>
        <v>5394</v>
      </c>
      <c r="N19" s="87">
        <f>SUM(N12:N12)</f>
        <v>540</v>
      </c>
      <c r="O19" s="88">
        <f>SUM(O12:O12)</f>
        <v>0</v>
      </c>
      <c r="P19" s="88">
        <f>SUM(P12:P12)</f>
        <v>540</v>
      </c>
      <c r="Q19" s="88">
        <f>SUM(Q12:Q12)</f>
        <v>0</v>
      </c>
      <c r="R19" s="64">
        <f>SUM(R12:R12)</f>
        <v>540</v>
      </c>
    </row>
    <row r="20" spans="1:18" ht="12.75">
      <c r="A20" s="9"/>
      <c r="B20" s="9">
        <v>2</v>
      </c>
      <c r="C20" s="9"/>
      <c r="D20" s="43"/>
      <c r="E20" s="9"/>
      <c r="F20" s="175" t="s">
        <v>200</v>
      </c>
      <c r="G20" s="176"/>
      <c r="H20" s="176"/>
      <c r="I20" s="176"/>
      <c r="J20" s="176"/>
      <c r="K20" s="176"/>
      <c r="L20" s="176"/>
      <c r="M20" s="176"/>
      <c r="N20" s="176"/>
      <c r="O20" s="9"/>
      <c r="P20" s="63"/>
      <c r="Q20" s="45"/>
      <c r="R20" s="45"/>
    </row>
    <row r="21" spans="1:18" ht="12.75">
      <c r="A21" s="9"/>
      <c r="B21" s="9"/>
      <c r="C21" s="44" t="s">
        <v>16</v>
      </c>
      <c r="D21" s="43"/>
      <c r="E21" s="9"/>
      <c r="F21" s="9"/>
      <c r="G21" s="174" t="s">
        <v>17</v>
      </c>
      <c r="H21" s="174"/>
      <c r="I21" s="64"/>
      <c r="J21" s="84"/>
      <c r="K21" s="84"/>
      <c r="L21" s="64"/>
      <c r="M21" s="64"/>
      <c r="N21" s="87"/>
      <c r="O21" s="9"/>
      <c r="P21" s="63"/>
      <c r="Q21" s="45"/>
      <c r="R21" s="45"/>
    </row>
    <row r="22" spans="1:18" ht="12.75">
      <c r="A22" s="9"/>
      <c r="B22" s="9"/>
      <c r="C22" s="9"/>
      <c r="D22" s="48">
        <v>1</v>
      </c>
      <c r="E22" s="9"/>
      <c r="F22" s="9"/>
      <c r="G22" s="9"/>
      <c r="H22" s="9" t="s">
        <v>18</v>
      </c>
      <c r="I22" s="64"/>
      <c r="J22" s="84"/>
      <c r="K22" s="84"/>
      <c r="L22" s="64"/>
      <c r="M22" s="64"/>
      <c r="N22" s="87"/>
      <c r="O22" s="9"/>
      <c r="P22" s="63"/>
      <c r="Q22" s="45"/>
      <c r="R22" s="45"/>
    </row>
    <row r="23" spans="1:18" ht="12.75">
      <c r="A23" s="9"/>
      <c r="B23" s="45"/>
      <c r="C23" s="45"/>
      <c r="D23" s="46" t="s">
        <v>19</v>
      </c>
      <c r="E23" s="45"/>
      <c r="F23" s="45"/>
      <c r="G23" s="45"/>
      <c r="H23" s="45" t="s">
        <v>20</v>
      </c>
      <c r="I23" s="67"/>
      <c r="J23" s="86"/>
      <c r="K23" s="86"/>
      <c r="L23" s="67"/>
      <c r="M23" s="67"/>
      <c r="N23" s="85">
        <v>2402</v>
      </c>
      <c r="O23" s="9"/>
      <c r="P23" s="73">
        <f>SUM(N23:O23)</f>
        <v>2402</v>
      </c>
      <c r="Q23" s="73"/>
      <c r="R23" s="64">
        <f>SUM(P23:Q23)</f>
        <v>2402</v>
      </c>
    </row>
    <row r="24" spans="1:18" ht="12.75">
      <c r="A24" s="9"/>
      <c r="B24" s="45"/>
      <c r="C24" s="45"/>
      <c r="D24" s="43" t="s">
        <v>57</v>
      </c>
      <c r="E24" s="9"/>
      <c r="F24" s="9"/>
      <c r="G24" s="9"/>
      <c r="H24" s="9" t="s">
        <v>58</v>
      </c>
      <c r="I24" s="64"/>
      <c r="J24" s="84"/>
      <c r="K24" s="84"/>
      <c r="L24" s="64"/>
      <c r="M24" s="64"/>
      <c r="N24" s="87"/>
      <c r="O24" s="9"/>
      <c r="P24" s="63"/>
      <c r="Q24" s="45"/>
      <c r="R24" s="45"/>
    </row>
    <row r="25" spans="1:18" ht="12.75">
      <c r="A25" s="9"/>
      <c r="B25" s="45"/>
      <c r="C25" s="45"/>
      <c r="D25" s="46" t="s">
        <v>63</v>
      </c>
      <c r="E25" s="45"/>
      <c r="F25" s="45"/>
      <c r="G25" s="45"/>
      <c r="H25" s="45" t="s">
        <v>64</v>
      </c>
      <c r="I25" s="67">
        <v>2402</v>
      </c>
      <c r="J25" s="86"/>
      <c r="K25" s="86">
        <f>SUM(I25:J25)</f>
        <v>2402</v>
      </c>
      <c r="L25" s="67"/>
      <c r="M25" s="67">
        <f>SUM(K25:L25)</f>
        <v>2402</v>
      </c>
      <c r="N25" s="85"/>
      <c r="O25" s="9"/>
      <c r="P25" s="63"/>
      <c r="Q25" s="45"/>
      <c r="R25" s="45"/>
    </row>
    <row r="26" spans="1:18" ht="12.75">
      <c r="A26" s="9"/>
      <c r="B26" s="9"/>
      <c r="C26" s="9"/>
      <c r="D26" s="46"/>
      <c r="E26" s="45"/>
      <c r="F26" s="45"/>
      <c r="G26" s="45"/>
      <c r="H26" s="45"/>
      <c r="I26" s="64"/>
      <c r="J26" s="84"/>
      <c r="K26" s="84"/>
      <c r="L26" s="64"/>
      <c r="M26" s="64"/>
      <c r="N26" s="87"/>
      <c r="O26" s="9"/>
      <c r="P26" s="63"/>
      <c r="Q26" s="45"/>
      <c r="R26" s="45"/>
    </row>
    <row r="27" spans="1:18" ht="12.75">
      <c r="A27" s="9"/>
      <c r="B27" s="9"/>
      <c r="C27" s="9"/>
      <c r="D27" s="43"/>
      <c r="E27" s="9"/>
      <c r="F27" s="9"/>
      <c r="G27" s="9"/>
      <c r="H27" s="9" t="s">
        <v>149</v>
      </c>
      <c r="I27" s="64">
        <f>SUM(I25:I26)</f>
        <v>2402</v>
      </c>
      <c r="J27" s="64">
        <f>SUM(J25:J26)</f>
        <v>0</v>
      </c>
      <c r="K27" s="64">
        <f>SUM(K25:K26)</f>
        <v>2402</v>
      </c>
      <c r="L27" s="64">
        <f>SUM(L25:L26)</f>
        <v>0</v>
      </c>
      <c r="M27" s="64">
        <f>SUM(M25:M26)</f>
        <v>2402</v>
      </c>
      <c r="N27" s="87">
        <f>SUM(N23:N23)</f>
        <v>2402</v>
      </c>
      <c r="O27" s="88">
        <f>SUM(O23:O23)</f>
        <v>0</v>
      </c>
      <c r="P27" s="88">
        <f>SUM(P23:P23)</f>
        <v>2402</v>
      </c>
      <c r="Q27" s="88">
        <f>SUM(Q23:Q23)</f>
        <v>0</v>
      </c>
      <c r="R27" s="64">
        <f>SUM(R23:R23)</f>
        <v>2402</v>
      </c>
    </row>
    <row r="28" spans="1:18" ht="12.75">
      <c r="A28" s="47"/>
      <c r="B28" s="9">
        <v>3</v>
      </c>
      <c r="C28" s="9"/>
      <c r="D28" s="43"/>
      <c r="E28" s="9"/>
      <c r="F28" s="175" t="s">
        <v>201</v>
      </c>
      <c r="G28" s="176"/>
      <c r="H28" s="176"/>
      <c r="I28" s="176"/>
      <c r="J28" s="176"/>
      <c r="K28" s="176"/>
      <c r="L28" s="176"/>
      <c r="M28" s="176"/>
      <c r="N28" s="176"/>
      <c r="O28" s="9"/>
      <c r="P28" s="63"/>
      <c r="Q28" s="45"/>
      <c r="R28" s="45"/>
    </row>
    <row r="29" spans="1:18" ht="12.75">
      <c r="A29" s="9"/>
      <c r="B29" s="9"/>
      <c r="C29" s="44" t="s">
        <v>16</v>
      </c>
      <c r="D29" s="43"/>
      <c r="E29" s="9"/>
      <c r="F29" s="9"/>
      <c r="G29" s="174" t="s">
        <v>17</v>
      </c>
      <c r="H29" s="174"/>
      <c r="I29" s="64"/>
      <c r="J29" s="84"/>
      <c r="K29" s="84"/>
      <c r="L29" s="64"/>
      <c r="M29" s="64"/>
      <c r="N29" s="87"/>
      <c r="O29" s="9"/>
      <c r="P29" s="63"/>
      <c r="Q29" s="45"/>
      <c r="R29" s="45"/>
    </row>
    <row r="30" spans="1:18" ht="12.75">
      <c r="A30" s="9"/>
      <c r="B30" s="9"/>
      <c r="C30" s="9"/>
      <c r="D30" s="48">
        <v>1</v>
      </c>
      <c r="E30" s="9"/>
      <c r="F30" s="9"/>
      <c r="G30" s="9"/>
      <c r="H30" s="9" t="s">
        <v>18</v>
      </c>
      <c r="I30" s="64"/>
      <c r="J30" s="84"/>
      <c r="K30" s="84"/>
      <c r="L30" s="64"/>
      <c r="M30" s="64"/>
      <c r="N30" s="87"/>
      <c r="O30" s="9"/>
      <c r="P30" s="63"/>
      <c r="Q30" s="45"/>
      <c r="R30" s="45"/>
    </row>
    <row r="31" spans="1:18" ht="12.75">
      <c r="A31" s="9"/>
      <c r="B31" s="45"/>
      <c r="C31" s="45"/>
      <c r="D31" s="46" t="s">
        <v>19</v>
      </c>
      <c r="E31" s="45"/>
      <c r="F31" s="45"/>
      <c r="G31" s="45"/>
      <c r="H31" s="45" t="s">
        <v>20</v>
      </c>
      <c r="I31" s="67"/>
      <c r="J31" s="86"/>
      <c r="K31" s="86"/>
      <c r="L31" s="67"/>
      <c r="M31" s="67"/>
      <c r="N31" s="85">
        <v>200</v>
      </c>
      <c r="O31" s="9"/>
      <c r="P31" s="73">
        <f>SUM(N31:O31)</f>
        <v>200</v>
      </c>
      <c r="Q31" s="73"/>
      <c r="R31" s="64">
        <f>SUM(P31:Q31)</f>
        <v>200</v>
      </c>
    </row>
    <row r="32" spans="1:18" ht="12.75">
      <c r="A32" s="9"/>
      <c r="B32" s="45"/>
      <c r="C32" s="45"/>
      <c r="D32" s="46"/>
      <c r="E32" s="45"/>
      <c r="F32" s="45"/>
      <c r="G32" s="45"/>
      <c r="H32" s="45"/>
      <c r="I32" s="67"/>
      <c r="J32" s="86"/>
      <c r="K32" s="86"/>
      <c r="L32" s="67"/>
      <c r="M32" s="67"/>
      <c r="N32" s="85"/>
      <c r="O32" s="9"/>
      <c r="P32" s="63"/>
      <c r="Q32" s="45"/>
      <c r="R32" s="45"/>
    </row>
    <row r="33" spans="1:18" ht="12.75">
      <c r="A33" s="9"/>
      <c r="B33" s="9"/>
      <c r="C33" s="9"/>
      <c r="D33" s="43" t="s">
        <v>23</v>
      </c>
      <c r="E33" s="9"/>
      <c r="F33" s="9"/>
      <c r="G33" s="9"/>
      <c r="H33" s="9" t="s">
        <v>72</v>
      </c>
      <c r="I33" s="67"/>
      <c r="J33" s="86"/>
      <c r="K33" s="86"/>
      <c r="L33" s="67"/>
      <c r="M33" s="67"/>
      <c r="N33" s="85"/>
      <c r="O33" s="9"/>
      <c r="P33" s="63"/>
      <c r="Q33" s="45"/>
      <c r="R33" s="45"/>
    </row>
    <row r="34" spans="1:18" ht="12.75">
      <c r="A34" s="9"/>
      <c r="B34" s="45"/>
      <c r="C34" s="45"/>
      <c r="D34" s="43"/>
      <c r="E34" s="9"/>
      <c r="F34" s="9"/>
      <c r="G34" s="9"/>
      <c r="H34" s="9"/>
      <c r="I34" s="67"/>
      <c r="J34" s="86"/>
      <c r="K34" s="86"/>
      <c r="L34" s="67"/>
      <c r="M34" s="67"/>
      <c r="N34" s="85"/>
      <c r="O34" s="9"/>
      <c r="P34" s="63"/>
      <c r="Q34" s="45"/>
      <c r="R34" s="45"/>
    </row>
    <row r="35" spans="1:18" ht="12.75">
      <c r="A35" s="9"/>
      <c r="B35" s="45"/>
      <c r="C35" s="45"/>
      <c r="D35" s="43" t="s">
        <v>57</v>
      </c>
      <c r="E35" s="9"/>
      <c r="F35" s="9"/>
      <c r="G35" s="9"/>
      <c r="H35" s="9" t="s">
        <v>58</v>
      </c>
      <c r="I35" s="74"/>
      <c r="J35" s="143"/>
      <c r="K35" s="143"/>
      <c r="L35" s="144"/>
      <c r="M35" s="144"/>
      <c r="N35" s="145"/>
      <c r="O35" s="9"/>
      <c r="P35" s="63"/>
      <c r="Q35" s="45"/>
      <c r="R35" s="45"/>
    </row>
    <row r="36" spans="1:18" ht="12.75">
      <c r="A36" s="9"/>
      <c r="B36" s="45"/>
      <c r="C36" s="45"/>
      <c r="D36" s="46" t="s">
        <v>59</v>
      </c>
      <c r="E36" s="45"/>
      <c r="F36" s="45"/>
      <c r="G36" s="45"/>
      <c r="H36" s="45" t="s">
        <v>60</v>
      </c>
      <c r="I36" s="74">
        <v>3066</v>
      </c>
      <c r="J36" s="143"/>
      <c r="K36" s="143">
        <f>SUM(I36:J36)</f>
        <v>3066</v>
      </c>
      <c r="L36" s="74"/>
      <c r="M36" s="74">
        <f>SUM(K36:L36)</f>
        <v>3066</v>
      </c>
      <c r="N36" s="85"/>
      <c r="O36" s="9"/>
      <c r="P36" s="63"/>
      <c r="Q36" s="45"/>
      <c r="R36" s="45"/>
    </row>
    <row r="37" spans="1:18" ht="12.75">
      <c r="A37" s="9"/>
      <c r="B37" s="45"/>
      <c r="C37" s="45"/>
      <c r="D37" s="46" t="s">
        <v>61</v>
      </c>
      <c r="E37" s="45"/>
      <c r="F37" s="45"/>
      <c r="G37" s="45"/>
      <c r="H37" s="45" t="s">
        <v>62</v>
      </c>
      <c r="I37" s="74">
        <v>828</v>
      </c>
      <c r="J37" s="143"/>
      <c r="K37" s="143">
        <f>SUM(I37:J37)</f>
        <v>828</v>
      </c>
      <c r="L37" s="74"/>
      <c r="M37" s="74">
        <f>SUM(K37:L37)</f>
        <v>828</v>
      </c>
      <c r="N37" s="85"/>
      <c r="O37" s="9"/>
      <c r="P37" s="63"/>
      <c r="Q37" s="45"/>
      <c r="R37" s="45"/>
    </row>
    <row r="38" spans="1:18" ht="12.75">
      <c r="A38" s="9"/>
      <c r="B38" s="45"/>
      <c r="C38" s="45"/>
      <c r="D38" s="46" t="s">
        <v>63</v>
      </c>
      <c r="E38" s="45"/>
      <c r="F38" s="45"/>
      <c r="G38" s="45"/>
      <c r="H38" s="45" t="s">
        <v>64</v>
      </c>
      <c r="I38" s="74">
        <v>81</v>
      </c>
      <c r="J38" s="143"/>
      <c r="K38" s="143">
        <f>SUM(I38:J38)</f>
        <v>81</v>
      </c>
      <c r="L38" s="74"/>
      <c r="M38" s="74">
        <f>SUM(K38:L38)</f>
        <v>81</v>
      </c>
      <c r="N38" s="85"/>
      <c r="O38" s="9"/>
      <c r="P38" s="63"/>
      <c r="Q38" s="45"/>
      <c r="R38" s="45"/>
    </row>
    <row r="39" spans="1:18" ht="12.75">
      <c r="A39" s="9"/>
      <c r="B39" s="9"/>
      <c r="C39" s="9"/>
      <c r="D39" s="46" t="s">
        <v>65</v>
      </c>
      <c r="E39" s="45"/>
      <c r="F39" s="45"/>
      <c r="G39" s="45"/>
      <c r="H39" s="45" t="s">
        <v>66</v>
      </c>
      <c r="I39" s="74"/>
      <c r="J39" s="143"/>
      <c r="K39" s="143"/>
      <c r="L39" s="74"/>
      <c r="M39" s="74">
        <f>SUM(K39:L39)</f>
        <v>0</v>
      </c>
      <c r="N39" s="85"/>
      <c r="O39" s="9"/>
      <c r="P39" s="63"/>
      <c r="Q39" s="45"/>
      <c r="R39" s="45"/>
    </row>
    <row r="40" spans="1:18" ht="12.75">
      <c r="A40" s="9"/>
      <c r="B40" s="9"/>
      <c r="C40" s="9"/>
      <c r="D40" s="46"/>
      <c r="E40" s="45"/>
      <c r="F40" s="45"/>
      <c r="G40" s="45"/>
      <c r="H40" s="45"/>
      <c r="I40" s="64"/>
      <c r="J40" s="84"/>
      <c r="K40" s="84"/>
      <c r="L40" s="64"/>
      <c r="M40" s="74">
        <f>SUM(K40:L40)</f>
        <v>0</v>
      </c>
      <c r="N40" s="87"/>
      <c r="O40" s="9"/>
      <c r="P40" s="63"/>
      <c r="Q40" s="45"/>
      <c r="R40" s="45"/>
    </row>
    <row r="41" spans="1:18" ht="12.75">
      <c r="A41" s="9"/>
      <c r="B41" s="9"/>
      <c r="C41" s="9"/>
      <c r="D41" s="43"/>
      <c r="E41" s="9"/>
      <c r="F41" s="9"/>
      <c r="G41" s="9"/>
      <c r="H41" s="9" t="s">
        <v>149</v>
      </c>
      <c r="I41" s="64">
        <f>SUM(I36:I40)</f>
        <v>3975</v>
      </c>
      <c r="J41" s="64">
        <f>SUM(J36:J40)</f>
        <v>0</v>
      </c>
      <c r="K41" s="64">
        <f>SUM(K36:K40)</f>
        <v>3975</v>
      </c>
      <c r="L41" s="64">
        <f>SUM(L36:L40)</f>
        <v>0</v>
      </c>
      <c r="M41" s="64">
        <f>SUM(M36:M40)</f>
        <v>3975</v>
      </c>
      <c r="N41" s="87">
        <f>SUM(N31:N33)</f>
        <v>200</v>
      </c>
      <c r="O41" s="88">
        <f>SUM(O31:O33)</f>
        <v>0</v>
      </c>
      <c r="P41" s="88">
        <f>SUM(P31:P33)</f>
        <v>200</v>
      </c>
      <c r="Q41" s="88">
        <f>SUM(Q31:Q33)</f>
        <v>0</v>
      </c>
      <c r="R41" s="64">
        <f>SUM(R31:R33)</f>
        <v>200</v>
      </c>
    </row>
    <row r="42" spans="1:18" ht="12.75">
      <c r="A42" s="9"/>
      <c r="B42" s="9">
        <v>4</v>
      </c>
      <c r="C42" s="9"/>
      <c r="D42" s="43"/>
      <c r="E42" s="9"/>
      <c r="F42" s="175" t="s">
        <v>202</v>
      </c>
      <c r="G42" s="176"/>
      <c r="H42" s="176"/>
      <c r="I42" s="176"/>
      <c r="J42" s="176"/>
      <c r="K42" s="176"/>
      <c r="L42" s="176"/>
      <c r="M42" s="176"/>
      <c r="N42" s="176"/>
      <c r="O42" s="9"/>
      <c r="P42" s="63"/>
      <c r="Q42" s="45"/>
      <c r="R42" s="45"/>
    </row>
    <row r="43" spans="1:18" ht="12.75">
      <c r="A43" s="9"/>
      <c r="B43" s="9"/>
      <c r="C43" s="44" t="s">
        <v>16</v>
      </c>
      <c r="D43" s="43"/>
      <c r="E43" s="9"/>
      <c r="F43" s="9"/>
      <c r="G43" s="174" t="s">
        <v>17</v>
      </c>
      <c r="H43" s="174"/>
      <c r="I43" s="64"/>
      <c r="J43" s="84"/>
      <c r="K43" s="84"/>
      <c r="L43" s="64"/>
      <c r="M43" s="64"/>
      <c r="N43" s="87"/>
      <c r="O43" s="9"/>
      <c r="P43" s="63"/>
      <c r="Q43" s="45"/>
      <c r="R43" s="45"/>
    </row>
    <row r="44" spans="1:18" ht="12.75">
      <c r="A44" s="9"/>
      <c r="B44" s="45"/>
      <c r="C44" s="45"/>
      <c r="D44" s="43" t="s">
        <v>57</v>
      </c>
      <c r="E44" s="9"/>
      <c r="F44" s="9"/>
      <c r="G44" s="9"/>
      <c r="H44" s="9" t="s">
        <v>58</v>
      </c>
      <c r="I44" s="64"/>
      <c r="J44" s="84"/>
      <c r="K44" s="84"/>
      <c r="L44" s="64"/>
      <c r="M44" s="64"/>
      <c r="N44" s="87"/>
      <c r="O44" s="9"/>
      <c r="P44" s="63"/>
      <c r="Q44" s="45"/>
      <c r="R44" s="45"/>
    </row>
    <row r="45" spans="1:18" ht="12.75">
      <c r="A45" s="9"/>
      <c r="B45" s="45"/>
      <c r="C45" s="45"/>
      <c r="D45" s="46" t="s">
        <v>59</v>
      </c>
      <c r="E45" s="45"/>
      <c r="F45" s="45"/>
      <c r="G45" s="45"/>
      <c r="H45" s="45" t="s">
        <v>60</v>
      </c>
      <c r="I45" s="67">
        <v>1422</v>
      </c>
      <c r="J45" s="86"/>
      <c r="K45" s="86">
        <f>SUM(I45:J45)</f>
        <v>1422</v>
      </c>
      <c r="L45" s="67"/>
      <c r="M45" s="67">
        <f>SUM(K45:L45)</f>
        <v>1422</v>
      </c>
      <c r="N45" s="85"/>
      <c r="O45" s="9"/>
      <c r="P45" s="63"/>
      <c r="Q45" s="45"/>
      <c r="R45" s="45"/>
    </row>
    <row r="46" spans="1:18" ht="12.75">
      <c r="A46" s="9"/>
      <c r="B46" s="45"/>
      <c r="C46" s="45"/>
      <c r="D46" s="46" t="s">
        <v>61</v>
      </c>
      <c r="E46" s="45"/>
      <c r="F46" s="45"/>
      <c r="G46" s="45"/>
      <c r="H46" s="45" t="s">
        <v>62</v>
      </c>
      <c r="I46" s="67">
        <v>384</v>
      </c>
      <c r="J46" s="86"/>
      <c r="K46" s="86">
        <f>SUM(I46:J46)</f>
        <v>384</v>
      </c>
      <c r="L46" s="67"/>
      <c r="M46" s="67">
        <f>SUM(K46:L46)</f>
        <v>384</v>
      </c>
      <c r="N46" s="85"/>
      <c r="O46" s="9"/>
      <c r="P46" s="63"/>
      <c r="Q46" s="45"/>
      <c r="R46" s="45"/>
    </row>
    <row r="47" spans="1:18" ht="12.75">
      <c r="A47" s="9"/>
      <c r="B47" s="45"/>
      <c r="C47" s="45"/>
      <c r="D47" s="46" t="s">
        <v>63</v>
      </c>
      <c r="E47" s="45"/>
      <c r="F47" s="45"/>
      <c r="G47" s="45"/>
      <c r="H47" s="45" t="s">
        <v>64</v>
      </c>
      <c r="I47" s="67">
        <v>1250</v>
      </c>
      <c r="J47" s="86"/>
      <c r="K47" s="86">
        <f>SUM(I47:J47)</f>
        <v>1250</v>
      </c>
      <c r="L47" s="67"/>
      <c r="M47" s="67">
        <f>SUM(K47:L47)</f>
        <v>1250</v>
      </c>
      <c r="N47" s="85"/>
      <c r="O47" s="9"/>
      <c r="P47" s="63"/>
      <c r="Q47" s="45"/>
      <c r="R47" s="45"/>
    </row>
    <row r="48" spans="1:18" ht="12.75">
      <c r="A48" s="9"/>
      <c r="B48" s="9"/>
      <c r="C48" s="9"/>
      <c r="D48" s="46" t="s">
        <v>65</v>
      </c>
      <c r="E48" s="45"/>
      <c r="F48" s="45"/>
      <c r="G48" s="45"/>
      <c r="H48" s="45" t="s">
        <v>66</v>
      </c>
      <c r="I48" s="67"/>
      <c r="J48" s="86"/>
      <c r="K48" s="86"/>
      <c r="L48" s="67"/>
      <c r="M48" s="67">
        <f>SUM(K48:L48)</f>
        <v>0</v>
      </c>
      <c r="N48" s="85"/>
      <c r="O48" s="9"/>
      <c r="P48" s="63"/>
      <c r="Q48" s="45"/>
      <c r="R48" s="45"/>
    </row>
    <row r="49" spans="1:18" ht="12.75">
      <c r="A49" s="9"/>
      <c r="B49" s="9"/>
      <c r="C49" s="9"/>
      <c r="D49" s="46"/>
      <c r="E49" s="45"/>
      <c r="F49" s="45"/>
      <c r="G49" s="45"/>
      <c r="H49" s="45"/>
      <c r="I49" s="64"/>
      <c r="J49" s="84"/>
      <c r="K49" s="84"/>
      <c r="L49" s="64"/>
      <c r="M49" s="67">
        <f>SUM(K49:L49)</f>
        <v>0</v>
      </c>
      <c r="N49" s="87"/>
      <c r="O49" s="9"/>
      <c r="P49" s="63"/>
      <c r="Q49" s="45"/>
      <c r="R49" s="45"/>
    </row>
    <row r="50" spans="1:18" ht="12.75">
      <c r="A50" s="9"/>
      <c r="B50" s="9"/>
      <c r="C50" s="9"/>
      <c r="D50" s="43"/>
      <c r="E50" s="9"/>
      <c r="F50" s="9"/>
      <c r="G50" s="9"/>
      <c r="H50" s="9" t="s">
        <v>149</v>
      </c>
      <c r="I50" s="64">
        <f>SUM(I45:I49)</f>
        <v>3056</v>
      </c>
      <c r="J50" s="64">
        <f>SUM(J45:J49)</f>
        <v>0</v>
      </c>
      <c r="K50" s="64">
        <f>SUM(K45:K49)</f>
        <v>3056</v>
      </c>
      <c r="L50" s="64">
        <f>SUM(L45:L49)</f>
        <v>0</v>
      </c>
      <c r="M50" s="64">
        <f>SUM(M45:M49)</f>
        <v>3056</v>
      </c>
      <c r="N50" s="87"/>
      <c r="O50" s="9"/>
      <c r="P50" s="63"/>
      <c r="Q50" s="45"/>
      <c r="R50" s="45"/>
    </row>
    <row r="51" spans="1:18" ht="12.75">
      <c r="A51" s="9"/>
      <c r="B51" s="9">
        <v>5</v>
      </c>
      <c r="C51" s="9"/>
      <c r="D51" s="43"/>
      <c r="E51" s="9"/>
      <c r="F51" s="208" t="s">
        <v>203</v>
      </c>
      <c r="G51" s="209"/>
      <c r="H51" s="209"/>
      <c r="I51" s="209"/>
      <c r="J51" s="209"/>
      <c r="K51" s="209"/>
      <c r="L51" s="209"/>
      <c r="M51" s="209"/>
      <c r="N51" s="209"/>
      <c r="O51" s="9"/>
      <c r="P51" s="63"/>
      <c r="Q51" s="45"/>
      <c r="R51" s="45"/>
    </row>
    <row r="52" spans="1:18" ht="12.75">
      <c r="A52" s="9"/>
      <c r="B52" s="9"/>
      <c r="C52" s="44" t="s">
        <v>16</v>
      </c>
      <c r="D52" s="43"/>
      <c r="E52" s="9"/>
      <c r="F52" s="9"/>
      <c r="G52" s="174" t="s">
        <v>17</v>
      </c>
      <c r="H52" s="174"/>
      <c r="I52" s="64"/>
      <c r="J52" s="84"/>
      <c r="K52" s="84"/>
      <c r="L52" s="64"/>
      <c r="M52" s="64"/>
      <c r="N52" s="87"/>
      <c r="O52" s="9"/>
      <c r="P52" s="63"/>
      <c r="Q52" s="45"/>
      <c r="R52" s="45"/>
    </row>
    <row r="53" spans="1:18" ht="12.75">
      <c r="A53" s="9"/>
      <c r="B53" s="9"/>
      <c r="C53" s="9"/>
      <c r="D53" s="43" t="s">
        <v>69</v>
      </c>
      <c r="E53" s="9"/>
      <c r="F53" s="9"/>
      <c r="G53" s="9"/>
      <c r="H53" s="9" t="s">
        <v>70</v>
      </c>
      <c r="I53" s="64"/>
      <c r="J53" s="84"/>
      <c r="K53" s="84"/>
      <c r="L53" s="64"/>
      <c r="M53" s="64"/>
      <c r="N53" s="87"/>
      <c r="O53" s="9"/>
      <c r="P53" s="63"/>
      <c r="Q53" s="45"/>
      <c r="R53" s="45"/>
    </row>
    <row r="54" spans="1:18" ht="33.75">
      <c r="A54" s="6"/>
      <c r="B54" s="6"/>
      <c r="C54" s="6"/>
      <c r="D54" s="49" t="s">
        <v>122</v>
      </c>
      <c r="E54" s="6"/>
      <c r="F54" s="6"/>
      <c r="G54" s="6"/>
      <c r="H54" s="5" t="s">
        <v>123</v>
      </c>
      <c r="I54" s="67"/>
      <c r="J54" s="86"/>
      <c r="K54" s="86"/>
      <c r="L54" s="67"/>
      <c r="M54" s="67"/>
      <c r="N54" s="144">
        <v>11685</v>
      </c>
      <c r="O54" s="6"/>
      <c r="P54" s="77">
        <f>SUM(N54:O54)</f>
        <v>11685</v>
      </c>
      <c r="Q54" s="45"/>
      <c r="R54" s="66">
        <f>SUM(P54:Q54)</f>
        <v>11685</v>
      </c>
    </row>
    <row r="55" spans="1:18" ht="33.75">
      <c r="A55" s="6"/>
      <c r="B55" s="6"/>
      <c r="C55" s="6"/>
      <c r="D55" s="49"/>
      <c r="E55" s="6"/>
      <c r="F55" s="6"/>
      <c r="G55" s="6"/>
      <c r="H55" s="5" t="s">
        <v>204</v>
      </c>
      <c r="I55" s="67"/>
      <c r="J55" s="86">
        <v>20</v>
      </c>
      <c r="K55" s="86">
        <f>SUM(J55)</f>
        <v>20</v>
      </c>
      <c r="L55" s="67"/>
      <c r="M55" s="67">
        <f>SUM(K55:L55)</f>
        <v>20</v>
      </c>
      <c r="N55" s="85"/>
      <c r="O55" s="6">
        <v>20</v>
      </c>
      <c r="P55" s="77">
        <f>SUM(N55:O55)</f>
        <v>20</v>
      </c>
      <c r="Q55" s="45"/>
      <c r="R55" s="66">
        <f>SUM(P55:Q55)</f>
        <v>20</v>
      </c>
    </row>
    <row r="56" spans="1:18" ht="12.75">
      <c r="A56" s="9"/>
      <c r="B56" s="9"/>
      <c r="C56" s="9"/>
      <c r="D56" s="43"/>
      <c r="E56" s="9"/>
      <c r="F56" s="9"/>
      <c r="G56" s="9"/>
      <c r="H56" s="9" t="s">
        <v>149</v>
      </c>
      <c r="I56" s="64">
        <f aca="true" t="shared" si="0" ref="I56:R56">SUM(I54:I55)</f>
        <v>0</v>
      </c>
      <c r="J56" s="64">
        <f t="shared" si="0"/>
        <v>20</v>
      </c>
      <c r="K56" s="64">
        <f t="shared" si="0"/>
        <v>20</v>
      </c>
      <c r="L56" s="64">
        <f t="shared" si="0"/>
        <v>0</v>
      </c>
      <c r="M56" s="64">
        <f t="shared" si="0"/>
        <v>20</v>
      </c>
      <c r="N56" s="87">
        <f t="shared" si="0"/>
        <v>11685</v>
      </c>
      <c r="O56" s="88">
        <f t="shared" si="0"/>
        <v>20</v>
      </c>
      <c r="P56" s="88">
        <f t="shared" si="0"/>
        <v>11705</v>
      </c>
      <c r="Q56" s="88">
        <f t="shared" si="0"/>
        <v>0</v>
      </c>
      <c r="R56" s="64">
        <f t="shared" si="0"/>
        <v>11705</v>
      </c>
    </row>
    <row r="57" spans="1:18" ht="12.75">
      <c r="A57" s="146"/>
      <c r="B57" s="146"/>
      <c r="C57" s="146"/>
      <c r="D57" s="147"/>
      <c r="E57" s="146"/>
      <c r="F57" s="146"/>
      <c r="G57" s="146"/>
      <c r="H57" s="146"/>
      <c r="I57" s="148"/>
      <c r="J57" s="149"/>
      <c r="K57" s="149"/>
      <c r="L57" s="149"/>
      <c r="M57" s="149"/>
      <c r="N57" s="149"/>
      <c r="O57" s="9"/>
      <c r="P57" s="63"/>
      <c r="Q57" s="45"/>
      <c r="R57" s="45"/>
    </row>
    <row r="58" spans="1:18" ht="12.75">
      <c r="A58" s="45"/>
      <c r="B58" s="45"/>
      <c r="C58" s="45"/>
      <c r="D58" s="46"/>
      <c r="E58" s="45"/>
      <c r="F58" s="45"/>
      <c r="G58" s="45"/>
      <c r="H58" s="9" t="s">
        <v>193</v>
      </c>
      <c r="I58" s="64">
        <f>I19+I27+I41+I50</f>
        <v>14827</v>
      </c>
      <c r="J58" s="64">
        <f>SUM(J56)</f>
        <v>20</v>
      </c>
      <c r="K58" s="64">
        <f>SUM(I58:J58)</f>
        <v>14847</v>
      </c>
      <c r="L58" s="64">
        <f>SUM(L56+L41+L27+L19)</f>
        <v>0</v>
      </c>
      <c r="M58" s="64">
        <f>SUM(K58:L58)</f>
        <v>14847</v>
      </c>
      <c r="N58" s="108"/>
      <c r="O58" s="45"/>
      <c r="P58" s="65"/>
      <c r="Q58" s="45"/>
      <c r="R58" s="45"/>
    </row>
    <row r="59" spans="1:18" ht="12.75">
      <c r="A59" s="45"/>
      <c r="B59" s="45"/>
      <c r="C59" s="45"/>
      <c r="D59" s="46"/>
      <c r="E59" s="45"/>
      <c r="F59" s="45"/>
      <c r="G59" s="45"/>
      <c r="H59" s="9" t="s">
        <v>194</v>
      </c>
      <c r="I59" s="66"/>
      <c r="J59" s="105"/>
      <c r="K59" s="105"/>
      <c r="L59" s="108"/>
      <c r="M59" s="108"/>
      <c r="N59" s="88">
        <f>N19+N27+N41+N50+N56</f>
        <v>14827</v>
      </c>
      <c r="O59" s="88">
        <f>O19+O27+O41+O50+O56</f>
        <v>20</v>
      </c>
      <c r="P59" s="88">
        <f>P19+P27+P41+P50+P56</f>
        <v>14847</v>
      </c>
      <c r="Q59" s="88">
        <f>Q19+Q27+Q41+Q50+Q56</f>
        <v>0</v>
      </c>
      <c r="R59" s="64">
        <f>R19+R27+R41+R50+R56</f>
        <v>14847</v>
      </c>
    </row>
    <row r="60" spans="1:18" ht="12.75">
      <c r="A60" s="9"/>
      <c r="B60" s="9"/>
      <c r="C60" s="9"/>
      <c r="D60" s="43"/>
      <c r="E60" s="9"/>
      <c r="F60" s="9"/>
      <c r="G60" s="9"/>
      <c r="H60" s="9" t="s">
        <v>205</v>
      </c>
      <c r="I60" s="91">
        <v>5</v>
      </c>
      <c r="J60" s="91"/>
      <c r="K60" s="91">
        <f>SUM(I60:J60)</f>
        <v>5</v>
      </c>
      <c r="L60" s="91"/>
      <c r="M60" s="91"/>
      <c r="N60" s="91"/>
      <c r="O60" s="45"/>
      <c r="P60" s="65"/>
      <c r="Q60" s="45"/>
      <c r="R60" s="45"/>
    </row>
  </sheetData>
  <sheetProtection/>
  <mergeCells count="27">
    <mergeCell ref="F20:N20"/>
    <mergeCell ref="I6:M6"/>
    <mergeCell ref="G43:H43"/>
    <mergeCell ref="F51:N51"/>
    <mergeCell ref="G52:H52"/>
    <mergeCell ref="F28:N28"/>
    <mergeCell ref="G29:H29"/>
    <mergeCell ref="B6:B7"/>
    <mergeCell ref="C6:C7"/>
    <mergeCell ref="D6:D7"/>
    <mergeCell ref="F42:N42"/>
    <mergeCell ref="G21:H21"/>
    <mergeCell ref="E6:E7"/>
    <mergeCell ref="F6:F7"/>
    <mergeCell ref="G6:G7"/>
    <mergeCell ref="H6:H7"/>
    <mergeCell ref="G10:H10"/>
    <mergeCell ref="E8:H8"/>
    <mergeCell ref="F9:H9"/>
    <mergeCell ref="N6:R6"/>
    <mergeCell ref="A1:G1"/>
    <mergeCell ref="A2:G2"/>
    <mergeCell ref="I3:N3"/>
    <mergeCell ref="I5:N5"/>
    <mergeCell ref="I1:N1"/>
    <mergeCell ref="A4:H4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82">
      <selection activeCell="L107" sqref="L107"/>
    </sheetView>
  </sheetViews>
  <sheetFormatPr defaultColWidth="9.140625" defaultRowHeight="12.75"/>
  <cols>
    <col min="1" max="3" width="3.57421875" style="41" customWidth="1"/>
    <col min="4" max="4" width="3.57421875" style="42" customWidth="1"/>
    <col min="5" max="6" width="5.7109375" style="41" hidden="1" customWidth="1"/>
    <col min="7" max="7" width="5.7109375" style="41" customWidth="1"/>
    <col min="8" max="8" width="28.8515625" style="41" customWidth="1"/>
    <col min="9" max="9" width="9.57421875" style="106" customWidth="1"/>
    <col min="10" max="10" width="10.7109375" style="106" hidden="1" customWidth="1"/>
    <col min="11" max="11" width="10.7109375" style="106" customWidth="1"/>
    <col min="12" max="12" width="9.00390625" style="106" customWidth="1"/>
    <col min="13" max="13" width="10.140625" style="106" customWidth="1"/>
    <col min="14" max="14" width="10.28125" style="106" customWidth="1"/>
    <col min="15" max="15" width="0" style="41" hidden="1" customWidth="1"/>
    <col min="16" max="18" width="9.140625" style="41" customWidth="1"/>
  </cols>
  <sheetData>
    <row r="1" spans="1:14" ht="12.75">
      <c r="A1" s="185" t="s">
        <v>0</v>
      </c>
      <c r="B1" s="185"/>
      <c r="C1" s="185"/>
      <c r="D1" s="185"/>
      <c r="E1" s="185"/>
      <c r="F1" s="185"/>
      <c r="G1" s="185"/>
      <c r="H1" s="185"/>
      <c r="I1" s="199"/>
      <c r="J1" s="199"/>
      <c r="K1" s="199"/>
      <c r="L1" s="199"/>
      <c r="M1" s="199"/>
      <c r="N1" s="199"/>
    </row>
    <row r="2" spans="1:8" ht="12.75">
      <c r="A2" s="185" t="s">
        <v>125</v>
      </c>
      <c r="B2" s="185"/>
      <c r="C2" s="185"/>
      <c r="D2" s="185"/>
      <c r="E2" s="185"/>
      <c r="F2" s="185"/>
      <c r="G2" s="185"/>
      <c r="H2" s="185"/>
    </row>
    <row r="3" spans="9:14" ht="12.75">
      <c r="I3" s="200" t="s">
        <v>206</v>
      </c>
      <c r="J3" s="200"/>
      <c r="K3" s="200"/>
      <c r="L3" s="200"/>
      <c r="M3" s="200"/>
      <c r="N3" s="200"/>
    </row>
    <row r="4" spans="1:14" ht="12.75">
      <c r="A4" s="201" t="s">
        <v>197</v>
      </c>
      <c r="B4" s="201"/>
      <c r="C4" s="201"/>
      <c r="D4" s="201"/>
      <c r="E4" s="201"/>
      <c r="F4" s="201"/>
      <c r="G4" s="201"/>
      <c r="H4" s="201"/>
      <c r="I4" s="207" t="s">
        <v>146</v>
      </c>
      <c r="J4" s="207"/>
      <c r="K4" s="207"/>
      <c r="L4" s="207"/>
      <c r="M4" s="207"/>
      <c r="N4" s="207"/>
    </row>
    <row r="5" spans="1:18" ht="12.75">
      <c r="A5" s="186" t="s">
        <v>2</v>
      </c>
      <c r="B5" s="186" t="s">
        <v>3</v>
      </c>
      <c r="C5" s="186" t="s">
        <v>4</v>
      </c>
      <c r="D5" s="188" t="s">
        <v>5</v>
      </c>
      <c r="E5" s="212" t="s">
        <v>6</v>
      </c>
      <c r="F5" s="212" t="s">
        <v>7</v>
      </c>
      <c r="G5" s="212" t="s">
        <v>8</v>
      </c>
      <c r="H5" s="214" t="s">
        <v>9</v>
      </c>
      <c r="I5" s="166" t="s">
        <v>10</v>
      </c>
      <c r="J5" s="180"/>
      <c r="K5" s="180"/>
      <c r="L5" s="180"/>
      <c r="M5" s="181"/>
      <c r="N5" s="182" t="s">
        <v>11</v>
      </c>
      <c r="O5" s="180"/>
      <c r="P5" s="180"/>
      <c r="Q5" s="180"/>
      <c r="R5" s="183"/>
    </row>
    <row r="6" spans="1:18" ht="33.75">
      <c r="A6" s="187"/>
      <c r="B6" s="187"/>
      <c r="C6" s="187"/>
      <c r="D6" s="187"/>
      <c r="E6" s="213"/>
      <c r="F6" s="213"/>
      <c r="G6" s="213"/>
      <c r="H6" s="215"/>
      <c r="I6" s="2" t="s">
        <v>12</v>
      </c>
      <c r="J6" s="3" t="s">
        <v>13</v>
      </c>
      <c r="K6" s="3" t="s">
        <v>14</v>
      </c>
      <c r="L6" s="2" t="s">
        <v>251</v>
      </c>
      <c r="M6" s="2" t="s">
        <v>252</v>
      </c>
      <c r="N6" s="2" t="s">
        <v>12</v>
      </c>
      <c r="O6" s="3" t="s">
        <v>13</v>
      </c>
      <c r="P6" s="30" t="s">
        <v>14</v>
      </c>
      <c r="Q6" s="2" t="s">
        <v>251</v>
      </c>
      <c r="R6" s="2" t="s">
        <v>252</v>
      </c>
    </row>
    <row r="7" spans="1:18" ht="12.75">
      <c r="A7" s="9">
        <v>1</v>
      </c>
      <c r="B7" s="9"/>
      <c r="C7" s="9"/>
      <c r="D7" s="43"/>
      <c r="E7" s="178" t="s">
        <v>125</v>
      </c>
      <c r="F7" s="179"/>
      <c r="G7" s="179"/>
      <c r="H7" s="179"/>
      <c r="I7" s="179"/>
      <c r="J7" s="179"/>
      <c r="K7" s="179"/>
      <c r="L7" s="179"/>
      <c r="M7" s="179"/>
      <c r="N7" s="179"/>
      <c r="O7" s="9"/>
      <c r="P7" s="63"/>
      <c r="Q7" s="45"/>
      <c r="R7" s="45"/>
    </row>
    <row r="8" spans="1:18" ht="12.75">
      <c r="A8" s="9"/>
      <c r="B8" s="9">
        <v>1</v>
      </c>
      <c r="C8" s="9"/>
      <c r="D8" s="43"/>
      <c r="E8" s="9"/>
      <c r="F8" s="175" t="s">
        <v>207</v>
      </c>
      <c r="G8" s="176"/>
      <c r="H8" s="176"/>
      <c r="I8" s="176"/>
      <c r="J8" s="176"/>
      <c r="K8" s="176"/>
      <c r="L8" s="176"/>
      <c r="M8" s="176"/>
      <c r="N8" s="176"/>
      <c r="O8" s="9"/>
      <c r="P8" s="63"/>
      <c r="Q8" s="45"/>
      <c r="R8" s="45"/>
    </row>
    <row r="9" spans="1:18" ht="12.75">
      <c r="A9" s="9"/>
      <c r="B9" s="9"/>
      <c r="C9" s="44" t="s">
        <v>16</v>
      </c>
      <c r="D9" s="43"/>
      <c r="E9" s="9"/>
      <c r="F9" s="9"/>
      <c r="G9" s="175" t="s">
        <v>17</v>
      </c>
      <c r="H9" s="177"/>
      <c r="I9" s="64"/>
      <c r="J9" s="84"/>
      <c r="K9" s="84"/>
      <c r="L9" s="64"/>
      <c r="M9" s="64"/>
      <c r="N9" s="87"/>
      <c r="O9" s="9"/>
      <c r="P9" s="63"/>
      <c r="Q9" s="45"/>
      <c r="R9" s="45"/>
    </row>
    <row r="10" spans="1:18" ht="12.75">
      <c r="A10" s="9"/>
      <c r="B10" s="9"/>
      <c r="C10" s="44"/>
      <c r="D10" s="48">
        <v>1</v>
      </c>
      <c r="E10" s="9"/>
      <c r="F10" s="9"/>
      <c r="G10" s="9"/>
      <c r="H10" s="9" t="s">
        <v>18</v>
      </c>
      <c r="I10" s="64"/>
      <c r="J10" s="84"/>
      <c r="K10" s="84"/>
      <c r="L10" s="64"/>
      <c r="M10" s="64"/>
      <c r="N10" s="87"/>
      <c r="O10" s="9"/>
      <c r="P10" s="63"/>
      <c r="Q10" s="45"/>
      <c r="R10" s="45"/>
    </row>
    <row r="11" spans="1:18" ht="12.75">
      <c r="A11" s="9"/>
      <c r="B11" s="9"/>
      <c r="C11" s="44"/>
      <c r="D11" s="46" t="s">
        <v>19</v>
      </c>
      <c r="E11" s="45"/>
      <c r="F11" s="45"/>
      <c r="G11" s="45"/>
      <c r="H11" s="45" t="s">
        <v>20</v>
      </c>
      <c r="I11" s="67"/>
      <c r="J11" s="86"/>
      <c r="K11" s="86"/>
      <c r="L11" s="67"/>
      <c r="M11" s="67"/>
      <c r="N11" s="85">
        <v>2500</v>
      </c>
      <c r="O11" s="9"/>
      <c r="P11" s="72">
        <f>SUM(N11:O11)</f>
        <v>2500</v>
      </c>
      <c r="Q11" s="45"/>
      <c r="R11" s="66">
        <f>SUM(P11:Q11)</f>
        <v>2500</v>
      </c>
    </row>
    <row r="12" spans="1:18" ht="12.75">
      <c r="A12" s="9"/>
      <c r="B12" s="9"/>
      <c r="C12" s="44"/>
      <c r="D12" s="46" t="s">
        <v>21</v>
      </c>
      <c r="E12" s="45"/>
      <c r="F12" s="45"/>
      <c r="G12" s="45"/>
      <c r="H12" s="45" t="s">
        <v>22</v>
      </c>
      <c r="I12" s="67"/>
      <c r="J12" s="86"/>
      <c r="K12" s="86"/>
      <c r="L12" s="67"/>
      <c r="M12" s="67"/>
      <c r="N12" s="85">
        <v>675</v>
      </c>
      <c r="O12" s="9"/>
      <c r="P12" s="72">
        <f>SUM(N12:O12)</f>
        <v>675</v>
      </c>
      <c r="Q12" s="45"/>
      <c r="R12" s="66">
        <f aca="true" t="shared" si="0" ref="R12:R18">SUM(P12:Q12)</f>
        <v>675</v>
      </c>
    </row>
    <row r="13" spans="1:18" ht="12.75">
      <c r="A13" s="9"/>
      <c r="B13" s="9"/>
      <c r="C13" s="9"/>
      <c r="D13" s="43" t="s">
        <v>57</v>
      </c>
      <c r="E13" s="9"/>
      <c r="F13" s="9"/>
      <c r="G13" s="9"/>
      <c r="H13" s="9" t="s">
        <v>58</v>
      </c>
      <c r="I13" s="64"/>
      <c r="J13" s="84"/>
      <c r="K13" s="84"/>
      <c r="L13" s="64"/>
      <c r="M13" s="64"/>
      <c r="N13" s="87"/>
      <c r="O13" s="9"/>
      <c r="P13" s="63"/>
      <c r="Q13" s="45"/>
      <c r="R13" s="66">
        <f t="shared" si="0"/>
        <v>0</v>
      </c>
    </row>
    <row r="14" spans="1:18" ht="12.75">
      <c r="A14" s="9"/>
      <c r="B14" s="45"/>
      <c r="C14" s="45"/>
      <c r="D14" s="46" t="s">
        <v>59</v>
      </c>
      <c r="E14" s="45"/>
      <c r="F14" s="45"/>
      <c r="G14" s="45"/>
      <c r="H14" s="45" t="s">
        <v>60</v>
      </c>
      <c r="I14" s="67">
        <v>5431</v>
      </c>
      <c r="J14" s="86"/>
      <c r="K14" s="86">
        <f>SUM(I14:J14)</f>
        <v>5431</v>
      </c>
      <c r="L14" s="67"/>
      <c r="M14" s="67">
        <f>SUM(K14:L14)</f>
        <v>5431</v>
      </c>
      <c r="N14" s="108"/>
      <c r="O14" s="9"/>
      <c r="P14" s="63"/>
      <c r="Q14" s="45"/>
      <c r="R14" s="66">
        <f t="shared" si="0"/>
        <v>0</v>
      </c>
    </row>
    <row r="15" spans="1:18" ht="12.75">
      <c r="A15" s="9"/>
      <c r="B15" s="45"/>
      <c r="C15" s="45"/>
      <c r="D15" s="46" t="s">
        <v>61</v>
      </c>
      <c r="E15" s="45"/>
      <c r="F15" s="45"/>
      <c r="G15" s="45"/>
      <c r="H15" s="45" t="s">
        <v>62</v>
      </c>
      <c r="I15" s="67">
        <v>1466</v>
      </c>
      <c r="J15" s="86"/>
      <c r="K15" s="86">
        <f>SUM(I15:J15)</f>
        <v>1466</v>
      </c>
      <c r="L15" s="67"/>
      <c r="M15" s="67">
        <f>SUM(K15:L15)</f>
        <v>1466</v>
      </c>
      <c r="N15" s="108"/>
      <c r="O15" s="9"/>
      <c r="P15" s="63"/>
      <c r="Q15" s="45"/>
      <c r="R15" s="66">
        <f t="shared" si="0"/>
        <v>0</v>
      </c>
    </row>
    <row r="16" spans="1:18" ht="12.75">
      <c r="A16" s="9"/>
      <c r="B16" s="9"/>
      <c r="C16" s="9"/>
      <c r="D16" s="46" t="s">
        <v>63</v>
      </c>
      <c r="E16" s="45"/>
      <c r="F16" s="45"/>
      <c r="G16" s="45"/>
      <c r="H16" s="45" t="s">
        <v>64</v>
      </c>
      <c r="I16" s="67">
        <v>11225</v>
      </c>
      <c r="J16" s="86"/>
      <c r="K16" s="86">
        <f>SUM(I16:J16)</f>
        <v>11225</v>
      </c>
      <c r="L16" s="67"/>
      <c r="M16" s="67">
        <f>SUM(K16:L16)</f>
        <v>11225</v>
      </c>
      <c r="N16" s="87"/>
      <c r="O16" s="9"/>
      <c r="P16" s="63"/>
      <c r="Q16" s="45"/>
      <c r="R16" s="66">
        <f t="shared" si="0"/>
        <v>0</v>
      </c>
    </row>
    <row r="17" spans="1:18" ht="12.75">
      <c r="A17" s="9"/>
      <c r="B17" s="9"/>
      <c r="C17" s="9"/>
      <c r="D17" s="46" t="s">
        <v>65</v>
      </c>
      <c r="E17" s="45"/>
      <c r="F17" s="45"/>
      <c r="G17" s="45"/>
      <c r="H17" s="45" t="s">
        <v>66</v>
      </c>
      <c r="I17" s="67"/>
      <c r="J17" s="86"/>
      <c r="K17" s="86"/>
      <c r="L17" s="67"/>
      <c r="M17" s="67">
        <f>SUM(K17:L17)</f>
        <v>0</v>
      </c>
      <c r="N17" s="87"/>
      <c r="O17" s="9"/>
      <c r="P17" s="63"/>
      <c r="Q17" s="45"/>
      <c r="R17" s="66">
        <f t="shared" si="0"/>
        <v>0</v>
      </c>
    </row>
    <row r="18" spans="1:18" ht="12.75">
      <c r="A18" s="6"/>
      <c r="B18" s="6"/>
      <c r="C18" s="6"/>
      <c r="D18" s="49"/>
      <c r="E18" s="6"/>
      <c r="F18" s="6"/>
      <c r="G18" s="6"/>
      <c r="H18" s="6"/>
      <c r="I18" s="67"/>
      <c r="J18" s="86"/>
      <c r="K18" s="86"/>
      <c r="L18" s="67"/>
      <c r="M18" s="67">
        <f>SUM(K18:L18)</f>
        <v>0</v>
      </c>
      <c r="N18" s="85"/>
      <c r="O18" s="6"/>
      <c r="P18" s="78"/>
      <c r="Q18" s="45"/>
      <c r="R18" s="66">
        <f t="shared" si="0"/>
        <v>0</v>
      </c>
    </row>
    <row r="19" spans="1:18" ht="12.75">
      <c r="A19" s="9"/>
      <c r="B19" s="9"/>
      <c r="C19" s="9"/>
      <c r="D19" s="43"/>
      <c r="E19" s="9"/>
      <c r="F19" s="9"/>
      <c r="G19" s="9"/>
      <c r="H19" s="9" t="s">
        <v>149</v>
      </c>
      <c r="I19" s="64">
        <f>SUM(I14:I17)</f>
        <v>18122</v>
      </c>
      <c r="J19" s="64">
        <f>SUM(J14:J17)</f>
        <v>0</v>
      </c>
      <c r="K19" s="64">
        <f>SUM(K14:K17)</f>
        <v>18122</v>
      </c>
      <c r="L19" s="64">
        <f>SUM(L14:L17)</f>
        <v>0</v>
      </c>
      <c r="M19" s="64">
        <f>SUM(M14:M17)</f>
        <v>18122</v>
      </c>
      <c r="N19" s="87">
        <f>SUM(N11:N12)</f>
        <v>3175</v>
      </c>
      <c r="O19" s="88">
        <f>SUM(O11:O12)</f>
        <v>0</v>
      </c>
      <c r="P19" s="88">
        <f>SUM(P11:P12)</f>
        <v>3175</v>
      </c>
      <c r="Q19" s="88">
        <f>SUM(Q11:Q12)</f>
        <v>0</v>
      </c>
      <c r="R19" s="64">
        <f>SUM(R11:R12)</f>
        <v>3175</v>
      </c>
    </row>
    <row r="20" spans="1:18" ht="12.75">
      <c r="A20" s="9"/>
      <c r="B20" s="9"/>
      <c r="C20" s="9"/>
      <c r="D20" s="43"/>
      <c r="E20" s="9"/>
      <c r="F20" s="9"/>
      <c r="G20" s="9"/>
      <c r="H20" s="9"/>
      <c r="I20" s="64"/>
      <c r="J20" s="84"/>
      <c r="K20" s="84"/>
      <c r="L20" s="64"/>
      <c r="M20" s="64"/>
      <c r="N20" s="87"/>
      <c r="O20" s="9"/>
      <c r="P20" s="63"/>
      <c r="Q20" s="45"/>
      <c r="R20" s="45"/>
    </row>
    <row r="21" spans="1:18" ht="12.75">
      <c r="A21" s="9"/>
      <c r="B21" s="9">
        <v>2</v>
      </c>
      <c r="C21" s="9"/>
      <c r="D21" s="43"/>
      <c r="E21" s="9"/>
      <c r="F21" s="175" t="s">
        <v>208</v>
      </c>
      <c r="G21" s="176"/>
      <c r="H21" s="176"/>
      <c r="I21" s="176"/>
      <c r="J21" s="176"/>
      <c r="K21" s="176"/>
      <c r="L21" s="176"/>
      <c r="M21" s="176"/>
      <c r="N21" s="176"/>
      <c r="O21" s="9"/>
      <c r="P21" s="63"/>
      <c r="Q21" s="45"/>
      <c r="R21" s="45"/>
    </row>
    <row r="22" spans="1:18" ht="12.75">
      <c r="A22" s="9"/>
      <c r="B22" s="9"/>
      <c r="C22" s="44" t="s">
        <v>16</v>
      </c>
      <c r="D22" s="43"/>
      <c r="E22" s="9"/>
      <c r="F22" s="9"/>
      <c r="G22" s="175" t="s">
        <v>17</v>
      </c>
      <c r="H22" s="177"/>
      <c r="I22" s="64"/>
      <c r="J22" s="84"/>
      <c r="K22" s="84"/>
      <c r="L22" s="64"/>
      <c r="M22" s="64"/>
      <c r="N22" s="87"/>
      <c r="O22" s="9"/>
      <c r="P22" s="63"/>
      <c r="Q22" s="45"/>
      <c r="R22" s="45"/>
    </row>
    <row r="23" spans="1:18" ht="12.75">
      <c r="A23" s="9"/>
      <c r="B23" s="9"/>
      <c r="C23" s="44"/>
      <c r="D23" s="48">
        <v>1</v>
      </c>
      <c r="E23" s="9"/>
      <c r="F23" s="9"/>
      <c r="G23" s="9"/>
      <c r="H23" s="9" t="s">
        <v>18</v>
      </c>
      <c r="I23" s="64"/>
      <c r="J23" s="84"/>
      <c r="K23" s="84"/>
      <c r="L23" s="64"/>
      <c r="M23" s="64"/>
      <c r="N23" s="87"/>
      <c r="O23" s="9"/>
      <c r="P23" s="63"/>
      <c r="Q23" s="45"/>
      <c r="R23" s="45"/>
    </row>
    <row r="24" spans="1:18" ht="12.75">
      <c r="A24" s="9"/>
      <c r="B24" s="9"/>
      <c r="C24" s="44"/>
      <c r="D24" s="46" t="s">
        <v>19</v>
      </c>
      <c r="E24" s="45"/>
      <c r="F24" s="45"/>
      <c r="G24" s="45"/>
      <c r="H24" s="45" t="s">
        <v>20</v>
      </c>
      <c r="I24" s="67"/>
      <c r="J24" s="86"/>
      <c r="K24" s="86"/>
      <c r="L24" s="67"/>
      <c r="M24" s="67"/>
      <c r="N24" s="85">
        <v>50</v>
      </c>
      <c r="O24" s="9"/>
      <c r="P24" s="72">
        <f>SUM(N24:O24)</f>
        <v>50</v>
      </c>
      <c r="Q24" s="45"/>
      <c r="R24" s="66">
        <f>SUM(P24:Q24)</f>
        <v>50</v>
      </c>
    </row>
    <row r="25" spans="1:18" ht="12.75">
      <c r="A25" s="9"/>
      <c r="B25" s="9"/>
      <c r="C25" s="44"/>
      <c r="D25" s="46" t="s">
        <v>21</v>
      </c>
      <c r="E25" s="45"/>
      <c r="F25" s="45"/>
      <c r="G25" s="45"/>
      <c r="H25" s="45" t="s">
        <v>22</v>
      </c>
      <c r="I25" s="67"/>
      <c r="J25" s="86"/>
      <c r="K25" s="86"/>
      <c r="L25" s="67"/>
      <c r="M25" s="67"/>
      <c r="N25" s="85">
        <v>14</v>
      </c>
      <c r="O25" s="9"/>
      <c r="P25" s="72">
        <f>SUM(N25:O25)</f>
        <v>14</v>
      </c>
      <c r="Q25" s="45"/>
      <c r="R25" s="66">
        <f>SUM(P25:Q25)</f>
        <v>14</v>
      </c>
    </row>
    <row r="26" spans="1:18" ht="12.75">
      <c r="A26" s="9"/>
      <c r="B26" s="9"/>
      <c r="C26" s="44"/>
      <c r="D26" s="46"/>
      <c r="E26" s="45"/>
      <c r="F26" s="45"/>
      <c r="G26" s="45"/>
      <c r="H26" s="45"/>
      <c r="I26" s="67"/>
      <c r="J26" s="86"/>
      <c r="K26" s="86"/>
      <c r="L26" s="67"/>
      <c r="M26" s="67"/>
      <c r="N26" s="85"/>
      <c r="O26" s="9"/>
      <c r="P26" s="63"/>
      <c r="Q26" s="45"/>
      <c r="R26" s="66">
        <f>SUM(P26:Q26)</f>
        <v>0</v>
      </c>
    </row>
    <row r="27" spans="1:18" ht="12.75">
      <c r="A27" s="9"/>
      <c r="B27" s="9"/>
      <c r="C27" s="9"/>
      <c r="D27" s="43"/>
      <c r="E27" s="9"/>
      <c r="F27" s="9"/>
      <c r="G27" s="9"/>
      <c r="H27" s="9" t="s">
        <v>149</v>
      </c>
      <c r="I27" s="64">
        <v>0</v>
      </c>
      <c r="J27" s="84"/>
      <c r="K27" s="84"/>
      <c r="L27" s="64"/>
      <c r="M27" s="64"/>
      <c r="N27" s="87">
        <f>SUM(N24:N25)</f>
        <v>64</v>
      </c>
      <c r="O27" s="88">
        <f>SUM(O24:O25)</f>
        <v>0</v>
      </c>
      <c r="P27" s="88">
        <f>SUM(P24:P25)</f>
        <v>64</v>
      </c>
      <c r="Q27" s="88">
        <f>SUM(Q24:Q25)</f>
        <v>0</v>
      </c>
      <c r="R27" s="64">
        <f>SUM(R24:R25)</f>
        <v>64</v>
      </c>
    </row>
    <row r="28" spans="1:18" ht="12.75">
      <c r="A28" s="9"/>
      <c r="B28" s="9"/>
      <c r="C28" s="9"/>
      <c r="D28" s="43"/>
      <c r="E28" s="9"/>
      <c r="F28" s="9"/>
      <c r="G28" s="9"/>
      <c r="H28" s="9"/>
      <c r="I28" s="64"/>
      <c r="J28" s="84"/>
      <c r="K28" s="84"/>
      <c r="L28" s="64"/>
      <c r="M28" s="64"/>
      <c r="N28" s="87"/>
      <c r="O28" s="9"/>
      <c r="P28" s="63"/>
      <c r="Q28" s="45"/>
      <c r="R28" s="45"/>
    </row>
    <row r="29" spans="1:18" ht="12.75">
      <c r="A29" s="9"/>
      <c r="B29" s="9">
        <v>3</v>
      </c>
      <c r="C29" s="9"/>
      <c r="D29" s="43"/>
      <c r="E29" s="9"/>
      <c r="F29" s="175" t="s">
        <v>209</v>
      </c>
      <c r="G29" s="176"/>
      <c r="H29" s="176"/>
      <c r="I29" s="176"/>
      <c r="J29" s="176"/>
      <c r="K29" s="176"/>
      <c r="L29" s="176"/>
      <c r="M29" s="176"/>
      <c r="N29" s="176"/>
      <c r="O29" s="9"/>
      <c r="P29" s="63"/>
      <c r="Q29" s="45"/>
      <c r="R29" s="45"/>
    </row>
    <row r="30" spans="1:18" ht="12.75">
      <c r="A30" s="9"/>
      <c r="B30" s="9"/>
      <c r="C30" s="44" t="s">
        <v>16</v>
      </c>
      <c r="D30" s="43"/>
      <c r="E30" s="9"/>
      <c r="F30" s="9"/>
      <c r="G30" s="175" t="s">
        <v>17</v>
      </c>
      <c r="H30" s="177"/>
      <c r="I30" s="64"/>
      <c r="J30" s="84"/>
      <c r="K30" s="84"/>
      <c r="L30" s="64"/>
      <c r="M30" s="64"/>
      <c r="N30" s="87"/>
      <c r="O30" s="9"/>
      <c r="P30" s="63"/>
      <c r="Q30" s="45"/>
      <c r="R30" s="45"/>
    </row>
    <row r="31" spans="1:18" ht="12.75">
      <c r="A31" s="9"/>
      <c r="B31" s="9"/>
      <c r="C31" s="44"/>
      <c r="D31" s="48">
        <v>1</v>
      </c>
      <c r="E31" s="9"/>
      <c r="F31" s="9"/>
      <c r="G31" s="9"/>
      <c r="H31" s="9" t="s">
        <v>18</v>
      </c>
      <c r="I31" s="64"/>
      <c r="J31" s="84"/>
      <c r="K31" s="84"/>
      <c r="L31" s="64"/>
      <c r="M31" s="64"/>
      <c r="N31" s="87"/>
      <c r="O31" s="9"/>
      <c r="P31" s="63"/>
      <c r="Q31" s="45"/>
      <c r="R31" s="45"/>
    </row>
    <row r="32" spans="1:18" ht="12.75">
      <c r="A32" s="9"/>
      <c r="B32" s="9"/>
      <c r="C32" s="44"/>
      <c r="D32" s="46" t="s">
        <v>19</v>
      </c>
      <c r="E32" s="45"/>
      <c r="F32" s="45"/>
      <c r="G32" s="45"/>
      <c r="H32" s="45" t="s">
        <v>20</v>
      </c>
      <c r="I32" s="150"/>
      <c r="J32" s="151"/>
      <c r="K32" s="151"/>
      <c r="L32" s="150"/>
      <c r="M32" s="150"/>
      <c r="N32" s="152">
        <v>4500</v>
      </c>
      <c r="O32" s="9"/>
      <c r="P32" s="72">
        <f>SUM(N32:O32)</f>
        <v>4500</v>
      </c>
      <c r="Q32" s="45"/>
      <c r="R32" s="66">
        <f>SUM(P32:Q32)</f>
        <v>4500</v>
      </c>
    </row>
    <row r="33" spans="1:18" ht="12.75">
      <c r="A33" s="9"/>
      <c r="B33" s="9"/>
      <c r="C33" s="44"/>
      <c r="D33" s="46" t="s">
        <v>21</v>
      </c>
      <c r="E33" s="45"/>
      <c r="F33" s="45"/>
      <c r="G33" s="45"/>
      <c r="H33" s="45" t="s">
        <v>22</v>
      </c>
      <c r="I33" s="150"/>
      <c r="J33" s="151"/>
      <c r="K33" s="151"/>
      <c r="L33" s="150"/>
      <c r="M33" s="150"/>
      <c r="N33" s="152">
        <v>1215</v>
      </c>
      <c r="O33" s="9"/>
      <c r="P33" s="72">
        <f>SUM(N33:O33)</f>
        <v>1215</v>
      </c>
      <c r="Q33" s="45"/>
      <c r="R33" s="66">
        <f>SUM(P33:Q33)</f>
        <v>1215</v>
      </c>
    </row>
    <row r="34" spans="1:18" ht="12.75">
      <c r="A34" s="9"/>
      <c r="B34" s="9"/>
      <c r="C34" s="44"/>
      <c r="D34" s="46"/>
      <c r="E34" s="45"/>
      <c r="F34" s="45"/>
      <c r="G34" s="45"/>
      <c r="H34" s="45"/>
      <c r="I34" s="153"/>
      <c r="J34" s="154"/>
      <c r="K34" s="154"/>
      <c r="L34" s="153"/>
      <c r="M34" s="153"/>
      <c r="N34" s="155"/>
      <c r="O34" s="9"/>
      <c r="P34" s="63"/>
      <c r="Q34" s="45"/>
      <c r="R34" s="66">
        <f>SUM(P34:Q34)</f>
        <v>0</v>
      </c>
    </row>
    <row r="35" spans="1:18" ht="12.75">
      <c r="A35" s="9"/>
      <c r="B35" s="9"/>
      <c r="C35" s="9"/>
      <c r="D35" s="43"/>
      <c r="E35" s="9"/>
      <c r="F35" s="9"/>
      <c r="G35" s="9"/>
      <c r="H35" s="9" t="s">
        <v>149</v>
      </c>
      <c r="I35" s="156">
        <v>0</v>
      </c>
      <c r="J35" s="157"/>
      <c r="K35" s="157"/>
      <c r="L35" s="156"/>
      <c r="M35" s="156"/>
      <c r="N35" s="158">
        <f>SUM(N32:N33)</f>
        <v>5715</v>
      </c>
      <c r="O35" s="159">
        <f>SUM(O32:O33)</f>
        <v>0</v>
      </c>
      <c r="P35" s="159">
        <f>SUM(P32:P33)</f>
        <v>5715</v>
      </c>
      <c r="Q35" s="159">
        <f>SUM(Q32:Q33)</f>
        <v>0</v>
      </c>
      <c r="R35" s="159">
        <f>SUM(R32:R33)</f>
        <v>5715</v>
      </c>
    </row>
    <row r="36" spans="1:18" ht="12.75">
      <c r="A36" s="9"/>
      <c r="B36" s="9"/>
      <c r="C36" s="9"/>
      <c r="D36" s="43"/>
      <c r="E36" s="9"/>
      <c r="F36" s="9"/>
      <c r="G36" s="9"/>
      <c r="H36" s="9"/>
      <c r="I36" s="156"/>
      <c r="J36" s="157"/>
      <c r="K36" s="157"/>
      <c r="L36" s="156"/>
      <c r="M36" s="156"/>
      <c r="N36" s="158"/>
      <c r="O36" s="9"/>
      <c r="P36" s="63"/>
      <c r="Q36" s="45"/>
      <c r="R36" s="45"/>
    </row>
    <row r="37" spans="1:18" ht="12.75">
      <c r="A37" s="9"/>
      <c r="B37" s="9">
        <v>4</v>
      </c>
      <c r="C37" s="9"/>
      <c r="D37" s="43"/>
      <c r="E37" s="9"/>
      <c r="F37" s="175" t="s">
        <v>203</v>
      </c>
      <c r="G37" s="176"/>
      <c r="H37" s="176"/>
      <c r="I37" s="176"/>
      <c r="J37" s="176"/>
      <c r="K37" s="176"/>
      <c r="L37" s="176"/>
      <c r="M37" s="176"/>
      <c r="N37" s="176"/>
      <c r="O37" s="9"/>
      <c r="P37" s="63"/>
      <c r="Q37" s="45"/>
      <c r="R37" s="45"/>
    </row>
    <row r="38" spans="1:18" ht="12.75">
      <c r="A38" s="9"/>
      <c r="B38" s="9"/>
      <c r="C38" s="44" t="s">
        <v>16</v>
      </c>
      <c r="D38" s="43"/>
      <c r="E38" s="9"/>
      <c r="F38" s="9"/>
      <c r="G38" s="175" t="s">
        <v>17</v>
      </c>
      <c r="H38" s="177"/>
      <c r="I38" s="64"/>
      <c r="J38" s="84"/>
      <c r="K38" s="84"/>
      <c r="L38" s="64"/>
      <c r="M38" s="64"/>
      <c r="N38" s="87"/>
      <c r="O38" s="9"/>
      <c r="P38" s="63"/>
      <c r="Q38" s="45"/>
      <c r="R38" s="45"/>
    </row>
    <row r="39" spans="1:18" ht="12.75">
      <c r="A39" s="9"/>
      <c r="B39" s="9"/>
      <c r="C39" s="9"/>
      <c r="D39" s="43" t="s">
        <v>69</v>
      </c>
      <c r="E39" s="9"/>
      <c r="F39" s="9"/>
      <c r="G39" s="9"/>
      <c r="H39" s="9" t="s">
        <v>70</v>
      </c>
      <c r="I39" s="64"/>
      <c r="J39" s="84"/>
      <c r="K39" s="84"/>
      <c r="L39" s="64"/>
      <c r="M39" s="64"/>
      <c r="N39" s="87"/>
      <c r="O39" s="9"/>
      <c r="P39" s="63"/>
      <c r="Q39" s="45"/>
      <c r="R39" s="45"/>
    </row>
    <row r="40" spans="1:18" ht="22.5">
      <c r="A40" s="9"/>
      <c r="B40" s="9"/>
      <c r="C40" s="6"/>
      <c r="D40" s="49" t="s">
        <v>122</v>
      </c>
      <c r="E40" s="6"/>
      <c r="F40" s="6"/>
      <c r="G40" s="6"/>
      <c r="H40" s="12" t="s">
        <v>210</v>
      </c>
      <c r="I40" s="67"/>
      <c r="J40" s="86"/>
      <c r="K40" s="86"/>
      <c r="L40" s="67"/>
      <c r="M40" s="67"/>
      <c r="N40" s="85">
        <v>24149</v>
      </c>
      <c r="O40" s="9"/>
      <c r="P40" s="72">
        <f>SUM(N40:O40)</f>
        <v>24149</v>
      </c>
      <c r="Q40" s="45"/>
      <c r="R40" s="66">
        <f>SUM(P40:Q40)</f>
        <v>24149</v>
      </c>
    </row>
    <row r="41" spans="1:18" ht="56.25">
      <c r="A41" s="9"/>
      <c r="B41" s="9"/>
      <c r="C41" s="6"/>
      <c r="D41" s="49"/>
      <c r="E41" s="6"/>
      <c r="F41" s="6"/>
      <c r="G41" s="6"/>
      <c r="H41" s="5" t="s">
        <v>249</v>
      </c>
      <c r="I41" s="67"/>
      <c r="J41" s="86">
        <v>255</v>
      </c>
      <c r="K41" s="86">
        <f>SUM(I41:J41)</f>
        <v>255</v>
      </c>
      <c r="L41" s="67"/>
      <c r="M41" s="67">
        <f>SUM(K41:L41)</f>
        <v>255</v>
      </c>
      <c r="N41" s="85"/>
      <c r="O41" s="11">
        <v>255</v>
      </c>
      <c r="P41" s="72">
        <f>SUM(N41:O41)</f>
        <v>255</v>
      </c>
      <c r="Q41" s="45"/>
      <c r="R41" s="66">
        <f>SUM(P41:Q41)</f>
        <v>255</v>
      </c>
    </row>
    <row r="42" spans="1:18" ht="12.75">
      <c r="A42" s="9"/>
      <c r="B42" s="9"/>
      <c r="C42" s="9"/>
      <c r="D42" s="43"/>
      <c r="E42" s="9"/>
      <c r="F42" s="9"/>
      <c r="G42" s="9"/>
      <c r="H42" s="9" t="s">
        <v>149</v>
      </c>
      <c r="I42" s="64">
        <f aca="true" t="shared" si="1" ref="I42:R42">SUM(I40:I41)</f>
        <v>0</v>
      </c>
      <c r="J42" s="64">
        <f t="shared" si="1"/>
        <v>255</v>
      </c>
      <c r="K42" s="64">
        <f t="shared" si="1"/>
        <v>255</v>
      </c>
      <c r="L42" s="64">
        <f t="shared" si="1"/>
        <v>0</v>
      </c>
      <c r="M42" s="64">
        <f t="shared" si="1"/>
        <v>255</v>
      </c>
      <c r="N42" s="87">
        <f t="shared" si="1"/>
        <v>24149</v>
      </c>
      <c r="O42" s="88">
        <f t="shared" si="1"/>
        <v>255</v>
      </c>
      <c r="P42" s="88">
        <f t="shared" si="1"/>
        <v>24404</v>
      </c>
      <c r="Q42" s="88">
        <f t="shared" si="1"/>
        <v>0</v>
      </c>
      <c r="R42" s="88">
        <f t="shared" si="1"/>
        <v>24404</v>
      </c>
    </row>
    <row r="43" spans="1:18" ht="12.75">
      <c r="A43" s="9"/>
      <c r="B43" s="9"/>
      <c r="C43" s="9"/>
      <c r="D43" s="43"/>
      <c r="E43" s="9"/>
      <c r="F43" s="9"/>
      <c r="G43" s="9"/>
      <c r="H43" s="9"/>
      <c r="I43" s="156"/>
      <c r="J43" s="157"/>
      <c r="K43" s="157"/>
      <c r="L43" s="156"/>
      <c r="M43" s="156"/>
      <c r="N43" s="158"/>
      <c r="O43" s="9"/>
      <c r="P43" s="63"/>
      <c r="Q43" s="45"/>
      <c r="R43" s="45"/>
    </row>
    <row r="44" spans="1:18" ht="12.75">
      <c r="A44" s="9"/>
      <c r="B44" s="9">
        <v>5</v>
      </c>
      <c r="C44" s="9"/>
      <c r="D44" s="43"/>
      <c r="E44" s="9"/>
      <c r="F44" s="175" t="s">
        <v>211</v>
      </c>
      <c r="G44" s="176"/>
      <c r="H44" s="176"/>
      <c r="I44" s="176"/>
      <c r="J44" s="176"/>
      <c r="K44" s="176"/>
      <c r="L44" s="176"/>
      <c r="M44" s="176"/>
      <c r="N44" s="176"/>
      <c r="O44" s="9"/>
      <c r="P44" s="63"/>
      <c r="Q44" s="45"/>
      <c r="R44" s="45"/>
    </row>
    <row r="45" spans="1:18" ht="12.75">
      <c r="A45" s="9"/>
      <c r="B45" s="9"/>
      <c r="C45" s="44" t="s">
        <v>16</v>
      </c>
      <c r="D45" s="43"/>
      <c r="E45" s="9"/>
      <c r="F45" s="9"/>
      <c r="G45" s="175" t="s">
        <v>17</v>
      </c>
      <c r="H45" s="177"/>
      <c r="I45" s="156"/>
      <c r="J45" s="157"/>
      <c r="K45" s="157"/>
      <c r="L45" s="156"/>
      <c r="M45" s="156"/>
      <c r="N45" s="158"/>
      <c r="O45" s="9"/>
      <c r="P45" s="63"/>
      <c r="Q45" s="45"/>
      <c r="R45" s="45"/>
    </row>
    <row r="46" spans="1:18" ht="12.75">
      <c r="A46" s="9"/>
      <c r="B46" s="9"/>
      <c r="C46" s="44"/>
      <c r="D46" s="43" t="s">
        <v>57</v>
      </c>
      <c r="E46" s="9"/>
      <c r="F46" s="9"/>
      <c r="G46" s="9"/>
      <c r="H46" s="9" t="s">
        <v>58</v>
      </c>
      <c r="I46" s="156"/>
      <c r="J46" s="157"/>
      <c r="K46" s="157"/>
      <c r="L46" s="156"/>
      <c r="M46" s="156"/>
      <c r="N46" s="158"/>
      <c r="O46" s="9"/>
      <c r="P46" s="63"/>
      <c r="Q46" s="45"/>
      <c r="R46" s="45"/>
    </row>
    <row r="47" spans="1:18" ht="12.75">
      <c r="A47" s="9"/>
      <c r="B47" s="9"/>
      <c r="C47" s="44"/>
      <c r="D47" s="46" t="s">
        <v>59</v>
      </c>
      <c r="E47" s="45"/>
      <c r="F47" s="45"/>
      <c r="G47" s="45"/>
      <c r="H47" s="45" t="s">
        <v>60</v>
      </c>
      <c r="I47" s="160">
        <v>12342</v>
      </c>
      <c r="J47" s="161"/>
      <c r="K47" s="161">
        <f>SUM(I47:J47)</f>
        <v>12342</v>
      </c>
      <c r="L47" s="160"/>
      <c r="M47" s="160">
        <f>SUM(K47:L47)</f>
        <v>12342</v>
      </c>
      <c r="N47" s="152"/>
      <c r="O47" s="9"/>
      <c r="P47" s="63"/>
      <c r="Q47" s="45"/>
      <c r="R47" s="45"/>
    </row>
    <row r="48" spans="1:18" ht="12.75">
      <c r="A48" s="9"/>
      <c r="B48" s="9"/>
      <c r="C48" s="44"/>
      <c r="D48" s="46" t="s">
        <v>61</v>
      </c>
      <c r="E48" s="45"/>
      <c r="F48" s="45"/>
      <c r="G48" s="45"/>
      <c r="H48" s="45" t="s">
        <v>62</v>
      </c>
      <c r="I48" s="160">
        <v>3332</v>
      </c>
      <c r="J48" s="161"/>
      <c r="K48" s="161">
        <f>SUM(I48:J48)</f>
        <v>3332</v>
      </c>
      <c r="L48" s="160"/>
      <c r="M48" s="160">
        <f>SUM(K48:L48)</f>
        <v>3332</v>
      </c>
      <c r="N48" s="152"/>
      <c r="O48" s="9"/>
      <c r="P48" s="63"/>
      <c r="Q48" s="45"/>
      <c r="R48" s="45"/>
    </row>
    <row r="49" spans="1:18" ht="12.75">
      <c r="A49" s="9"/>
      <c r="B49" s="9"/>
      <c r="C49" s="44"/>
      <c r="D49" s="46" t="s">
        <v>63</v>
      </c>
      <c r="E49" s="45"/>
      <c r="F49" s="45"/>
      <c r="G49" s="45"/>
      <c r="H49" s="45" t="s">
        <v>64</v>
      </c>
      <c r="I49" s="160">
        <v>1539</v>
      </c>
      <c r="J49" s="161"/>
      <c r="K49" s="161">
        <f>SUM(I49:J49)</f>
        <v>1539</v>
      </c>
      <c r="L49" s="160"/>
      <c r="M49" s="160">
        <f>SUM(K49:L49)</f>
        <v>1539</v>
      </c>
      <c r="N49" s="152"/>
      <c r="O49" s="9"/>
      <c r="P49" s="63"/>
      <c r="Q49" s="45"/>
      <c r="R49" s="45"/>
    </row>
    <row r="50" spans="1:18" ht="12.75">
      <c r="A50" s="9"/>
      <c r="B50" s="9"/>
      <c r="C50" s="44"/>
      <c r="D50" s="46"/>
      <c r="E50" s="45"/>
      <c r="F50" s="45"/>
      <c r="G50" s="45"/>
      <c r="H50" s="45"/>
      <c r="I50" s="160"/>
      <c r="J50" s="161"/>
      <c r="K50" s="161"/>
      <c r="L50" s="160"/>
      <c r="M50" s="160">
        <f>SUM(K50:L50)</f>
        <v>0</v>
      </c>
      <c r="N50" s="152"/>
      <c r="O50" s="9"/>
      <c r="P50" s="63"/>
      <c r="Q50" s="45"/>
      <c r="R50" s="45"/>
    </row>
    <row r="51" spans="1:18" ht="12.75">
      <c r="A51" s="9"/>
      <c r="B51" s="9"/>
      <c r="C51" s="9"/>
      <c r="D51" s="43"/>
      <c r="E51" s="9"/>
      <c r="F51" s="9"/>
      <c r="G51" s="9"/>
      <c r="H51" s="9" t="s">
        <v>149</v>
      </c>
      <c r="I51" s="156">
        <f>SUM(I47:I49)</f>
        <v>17213</v>
      </c>
      <c r="J51" s="156">
        <f>SUM(J47:J49)</f>
        <v>0</v>
      </c>
      <c r="K51" s="156">
        <f>SUM(K47:K49)</f>
        <v>17213</v>
      </c>
      <c r="L51" s="156">
        <f>SUM(L47:L49)</f>
        <v>0</v>
      </c>
      <c r="M51" s="156">
        <f>SUM(M47:M49)</f>
        <v>17213</v>
      </c>
      <c r="N51" s="158"/>
      <c r="O51" s="9"/>
      <c r="P51" s="63"/>
      <c r="Q51" s="45"/>
      <c r="R51" s="45"/>
    </row>
    <row r="52" spans="1:18" ht="12.75">
      <c r="A52" s="9"/>
      <c r="B52" s="9"/>
      <c r="C52" s="9"/>
      <c r="D52" s="43"/>
      <c r="E52" s="9"/>
      <c r="F52" s="9"/>
      <c r="G52" s="9"/>
      <c r="H52" s="9"/>
      <c r="I52" s="156"/>
      <c r="J52" s="157"/>
      <c r="K52" s="157"/>
      <c r="L52" s="156"/>
      <c r="M52" s="156"/>
      <c r="N52" s="158"/>
      <c r="O52" s="9"/>
      <c r="P52" s="63"/>
      <c r="Q52" s="45"/>
      <c r="R52" s="45"/>
    </row>
    <row r="53" spans="1:18" ht="12.75">
      <c r="A53" s="9"/>
      <c r="B53" s="9">
        <v>6</v>
      </c>
      <c r="C53" s="9"/>
      <c r="D53" s="43"/>
      <c r="E53" s="9"/>
      <c r="F53" s="175" t="s">
        <v>212</v>
      </c>
      <c r="G53" s="176"/>
      <c r="H53" s="176"/>
      <c r="I53" s="176"/>
      <c r="J53" s="176"/>
      <c r="K53" s="176"/>
      <c r="L53" s="176"/>
      <c r="M53" s="176"/>
      <c r="N53" s="176"/>
      <c r="O53" s="9"/>
      <c r="P53" s="63"/>
      <c r="Q53" s="45"/>
      <c r="R53" s="45"/>
    </row>
    <row r="54" spans="1:18" ht="12.75">
      <c r="A54" s="9"/>
      <c r="B54" s="9"/>
      <c r="C54" s="44" t="s">
        <v>16</v>
      </c>
      <c r="D54" s="43"/>
      <c r="E54" s="9"/>
      <c r="F54" s="9"/>
      <c r="G54" s="175" t="s">
        <v>17</v>
      </c>
      <c r="H54" s="177"/>
      <c r="I54" s="156"/>
      <c r="J54" s="157"/>
      <c r="K54" s="157"/>
      <c r="L54" s="156"/>
      <c r="M54" s="156"/>
      <c r="N54" s="158"/>
      <c r="O54" s="9"/>
      <c r="P54" s="63"/>
      <c r="Q54" s="45"/>
      <c r="R54" s="45"/>
    </row>
    <row r="55" spans="1:18" ht="12.75">
      <c r="A55" s="9"/>
      <c r="B55" s="9"/>
      <c r="C55" s="44"/>
      <c r="D55" s="43" t="s">
        <v>57</v>
      </c>
      <c r="E55" s="9"/>
      <c r="F55" s="9"/>
      <c r="G55" s="9"/>
      <c r="H55" s="9" t="s">
        <v>58</v>
      </c>
      <c r="I55" s="156"/>
      <c r="J55" s="157"/>
      <c r="K55" s="157"/>
      <c r="L55" s="156"/>
      <c r="M55" s="156"/>
      <c r="N55" s="158"/>
      <c r="O55" s="9"/>
      <c r="P55" s="63"/>
      <c r="Q55" s="45"/>
      <c r="R55" s="45"/>
    </row>
    <row r="56" spans="1:18" ht="12.75">
      <c r="A56" s="9"/>
      <c r="B56" s="9"/>
      <c r="C56" s="44"/>
      <c r="D56" s="46" t="s">
        <v>59</v>
      </c>
      <c r="E56" s="45"/>
      <c r="F56" s="45"/>
      <c r="G56" s="45"/>
      <c r="H56" s="45" t="s">
        <v>60</v>
      </c>
      <c r="I56" s="160">
        <v>300</v>
      </c>
      <c r="J56" s="161"/>
      <c r="K56" s="161">
        <f>SUM(I56:J56)</f>
        <v>300</v>
      </c>
      <c r="L56" s="160"/>
      <c r="M56" s="160">
        <f>SUM(K56:L56)</f>
        <v>300</v>
      </c>
      <c r="N56" s="158"/>
      <c r="O56" s="9"/>
      <c r="P56" s="63"/>
      <c r="Q56" s="45"/>
      <c r="R56" s="45"/>
    </row>
    <row r="57" spans="1:18" ht="12.75">
      <c r="A57" s="9"/>
      <c r="B57" s="9"/>
      <c r="C57" s="44"/>
      <c r="D57" s="46" t="s">
        <v>61</v>
      </c>
      <c r="E57" s="45"/>
      <c r="F57" s="45"/>
      <c r="G57" s="45"/>
      <c r="H57" s="45" t="s">
        <v>62</v>
      </c>
      <c r="I57" s="160">
        <v>81</v>
      </c>
      <c r="J57" s="161"/>
      <c r="K57" s="161">
        <f>SUM(I57:J57)</f>
        <v>81</v>
      </c>
      <c r="L57" s="160"/>
      <c r="M57" s="160">
        <f>SUM(K57:L57)</f>
        <v>81</v>
      </c>
      <c r="N57" s="158"/>
      <c r="O57" s="9"/>
      <c r="P57" s="63"/>
      <c r="Q57" s="45"/>
      <c r="R57" s="45"/>
    </row>
    <row r="58" spans="1:18" ht="12.75">
      <c r="A58" s="9"/>
      <c r="B58" s="9"/>
      <c r="C58" s="44"/>
      <c r="D58" s="46"/>
      <c r="E58" s="45"/>
      <c r="F58" s="45"/>
      <c r="G58" s="45"/>
      <c r="H58" s="45"/>
      <c r="I58" s="160"/>
      <c r="J58" s="161"/>
      <c r="K58" s="161"/>
      <c r="L58" s="160"/>
      <c r="M58" s="160">
        <f>SUM(K58:L58)</f>
        <v>0</v>
      </c>
      <c r="N58" s="158"/>
      <c r="O58" s="9"/>
      <c r="P58" s="63"/>
      <c r="Q58" s="45"/>
      <c r="R58" s="45"/>
    </row>
    <row r="59" spans="1:18" ht="12.75">
      <c r="A59" s="9"/>
      <c r="B59" s="9"/>
      <c r="C59" s="9"/>
      <c r="D59" s="43"/>
      <c r="E59" s="9"/>
      <c r="F59" s="9"/>
      <c r="G59" s="9"/>
      <c r="H59" s="9" t="s">
        <v>149</v>
      </c>
      <c r="I59" s="156">
        <f>SUM(I56:I58)</f>
        <v>381</v>
      </c>
      <c r="J59" s="156">
        <f>SUM(J56:J58)</f>
        <v>0</v>
      </c>
      <c r="K59" s="156">
        <f>SUM(K56:K58)</f>
        <v>381</v>
      </c>
      <c r="L59" s="156">
        <f>SUM(L56:L58)</f>
        <v>0</v>
      </c>
      <c r="M59" s="156">
        <f>SUM(M56:M58)</f>
        <v>381</v>
      </c>
      <c r="N59" s="158"/>
      <c r="O59" s="9"/>
      <c r="P59" s="63"/>
      <c r="Q59" s="45"/>
      <c r="R59" s="45"/>
    </row>
    <row r="60" spans="1:18" ht="12.75">
      <c r="A60" s="9"/>
      <c r="B60" s="9"/>
      <c r="C60" s="9"/>
      <c r="D60" s="43"/>
      <c r="E60" s="9"/>
      <c r="F60" s="9"/>
      <c r="G60" s="9"/>
      <c r="H60" s="9"/>
      <c r="I60" s="64"/>
      <c r="J60" s="84"/>
      <c r="K60" s="84"/>
      <c r="L60" s="64"/>
      <c r="M60" s="64"/>
      <c r="N60" s="87"/>
      <c r="O60" s="9"/>
      <c r="P60" s="63"/>
      <c r="Q60" s="45"/>
      <c r="R60" s="45"/>
    </row>
    <row r="61" spans="1:18" ht="12.75">
      <c r="A61" s="9"/>
      <c r="B61" s="9">
        <v>7</v>
      </c>
      <c r="C61" s="9"/>
      <c r="D61" s="43"/>
      <c r="E61" s="9"/>
      <c r="F61" s="175" t="s">
        <v>213</v>
      </c>
      <c r="G61" s="176"/>
      <c r="H61" s="177"/>
      <c r="I61" s="64"/>
      <c r="J61" s="84"/>
      <c r="K61" s="84"/>
      <c r="L61" s="64"/>
      <c r="M61" s="64"/>
      <c r="N61" s="87"/>
      <c r="O61" s="9"/>
      <c r="P61" s="63"/>
      <c r="Q61" s="45"/>
      <c r="R61" s="45"/>
    </row>
    <row r="62" spans="1:18" ht="12.75">
      <c r="A62" s="9"/>
      <c r="B62" s="9"/>
      <c r="C62" s="44" t="s">
        <v>16</v>
      </c>
      <c r="D62" s="43"/>
      <c r="E62" s="9"/>
      <c r="F62" s="9"/>
      <c r="G62" s="175" t="s">
        <v>17</v>
      </c>
      <c r="H62" s="177"/>
      <c r="I62" s="64"/>
      <c r="J62" s="84"/>
      <c r="K62" s="84"/>
      <c r="L62" s="64"/>
      <c r="M62" s="64"/>
      <c r="N62" s="87"/>
      <c r="O62" s="9"/>
      <c r="P62" s="63"/>
      <c r="Q62" s="45"/>
      <c r="R62" s="45"/>
    </row>
    <row r="63" spans="1:18" ht="12.75">
      <c r="A63" s="9"/>
      <c r="B63" s="9"/>
      <c r="C63" s="9"/>
      <c r="D63" s="48">
        <v>1</v>
      </c>
      <c r="E63" s="9"/>
      <c r="F63" s="9"/>
      <c r="G63" s="9"/>
      <c r="H63" s="9" t="s">
        <v>18</v>
      </c>
      <c r="I63" s="64"/>
      <c r="J63" s="84"/>
      <c r="K63" s="84"/>
      <c r="L63" s="64"/>
      <c r="M63" s="64"/>
      <c r="N63" s="87"/>
      <c r="O63" s="9"/>
      <c r="P63" s="63"/>
      <c r="Q63" s="45"/>
      <c r="R63" s="45"/>
    </row>
    <row r="64" spans="1:18" ht="12.75">
      <c r="A64" s="9"/>
      <c r="B64" s="9"/>
      <c r="C64" s="9"/>
      <c r="D64" s="46" t="s">
        <v>19</v>
      </c>
      <c r="E64" s="45"/>
      <c r="F64" s="45"/>
      <c r="G64" s="45"/>
      <c r="H64" s="45" t="s">
        <v>20</v>
      </c>
      <c r="I64" s="67"/>
      <c r="J64" s="86"/>
      <c r="K64" s="86"/>
      <c r="L64" s="67"/>
      <c r="M64" s="67"/>
      <c r="N64" s="85">
        <v>4700</v>
      </c>
      <c r="O64" s="9"/>
      <c r="P64" s="72">
        <f>SUM(N64:O64)</f>
        <v>4700</v>
      </c>
      <c r="Q64" s="45"/>
      <c r="R64" s="66">
        <f>SUM(P64:Q64)</f>
        <v>4700</v>
      </c>
    </row>
    <row r="65" spans="1:18" ht="12.75">
      <c r="A65" s="9"/>
      <c r="B65" s="45"/>
      <c r="C65" s="45"/>
      <c r="D65" s="46" t="s">
        <v>21</v>
      </c>
      <c r="E65" s="45"/>
      <c r="F65" s="45"/>
      <c r="G65" s="45"/>
      <c r="H65" s="45" t="s">
        <v>22</v>
      </c>
      <c r="I65" s="67"/>
      <c r="J65" s="86"/>
      <c r="K65" s="86"/>
      <c r="L65" s="67"/>
      <c r="M65" s="67"/>
      <c r="N65" s="85">
        <v>1134</v>
      </c>
      <c r="O65" s="9"/>
      <c r="P65" s="72">
        <f>SUM(N65:O65)</f>
        <v>1134</v>
      </c>
      <c r="Q65" s="45"/>
      <c r="R65" s="66">
        <f>SUM(P65:Q65)</f>
        <v>1134</v>
      </c>
    </row>
    <row r="66" spans="1:18" ht="12.75">
      <c r="A66" s="9"/>
      <c r="B66" s="45"/>
      <c r="C66" s="45"/>
      <c r="D66" s="43" t="s">
        <v>57</v>
      </c>
      <c r="E66" s="9"/>
      <c r="F66" s="9"/>
      <c r="G66" s="9"/>
      <c r="H66" s="9" t="s">
        <v>58</v>
      </c>
      <c r="I66" s="67"/>
      <c r="J66" s="86"/>
      <c r="K66" s="86"/>
      <c r="L66" s="67"/>
      <c r="M66" s="67"/>
      <c r="N66" s="85"/>
      <c r="O66" s="9"/>
      <c r="P66" s="63"/>
      <c r="Q66" s="45"/>
      <c r="R66" s="45"/>
    </row>
    <row r="67" spans="1:18" ht="12.75">
      <c r="A67" s="9"/>
      <c r="B67" s="45"/>
      <c r="C67" s="45"/>
      <c r="D67" s="46" t="s">
        <v>59</v>
      </c>
      <c r="E67" s="45"/>
      <c r="F67" s="45"/>
      <c r="G67" s="45"/>
      <c r="H67" s="45" t="s">
        <v>60</v>
      </c>
      <c r="I67" s="67"/>
      <c r="J67" s="86"/>
      <c r="K67" s="86"/>
      <c r="L67" s="67"/>
      <c r="M67" s="67">
        <f>SUM(K67:L67)</f>
        <v>0</v>
      </c>
      <c r="N67" s="85"/>
      <c r="O67" s="9"/>
      <c r="P67" s="63"/>
      <c r="Q67" s="45"/>
      <c r="R67" s="45"/>
    </row>
    <row r="68" spans="1:18" ht="12.75">
      <c r="A68" s="9"/>
      <c r="B68" s="45"/>
      <c r="C68" s="45"/>
      <c r="D68" s="46" t="s">
        <v>61</v>
      </c>
      <c r="E68" s="45"/>
      <c r="F68" s="45"/>
      <c r="G68" s="45"/>
      <c r="H68" s="45" t="s">
        <v>62</v>
      </c>
      <c r="I68" s="67"/>
      <c r="J68" s="86"/>
      <c r="K68" s="86"/>
      <c r="L68" s="67"/>
      <c r="M68" s="67">
        <f>SUM(K68:L68)</f>
        <v>0</v>
      </c>
      <c r="N68" s="85"/>
      <c r="O68" s="9"/>
      <c r="P68" s="63"/>
      <c r="Q68" s="45"/>
      <c r="R68" s="45"/>
    </row>
    <row r="69" spans="1:18" ht="12.75">
      <c r="A69" s="9"/>
      <c r="B69" s="9"/>
      <c r="C69" s="9"/>
      <c r="D69" s="46" t="s">
        <v>63</v>
      </c>
      <c r="E69" s="45"/>
      <c r="F69" s="45"/>
      <c r="G69" s="45"/>
      <c r="H69" s="45" t="s">
        <v>64</v>
      </c>
      <c r="I69" s="68">
        <v>1297</v>
      </c>
      <c r="J69" s="104"/>
      <c r="K69" s="104">
        <f>SUM(I69:J69)</f>
        <v>1297</v>
      </c>
      <c r="L69" s="68"/>
      <c r="M69" s="67">
        <f>SUM(K69:L69)</f>
        <v>1297</v>
      </c>
      <c r="N69" s="85"/>
      <c r="O69" s="9"/>
      <c r="P69" s="63"/>
      <c r="Q69" s="45"/>
      <c r="R69" s="45"/>
    </row>
    <row r="70" spans="1:18" ht="12.75">
      <c r="A70" s="9"/>
      <c r="B70" s="9"/>
      <c r="C70" s="9"/>
      <c r="D70" s="46"/>
      <c r="E70" s="45"/>
      <c r="F70" s="45"/>
      <c r="G70" s="45"/>
      <c r="H70" s="45"/>
      <c r="I70" s="64"/>
      <c r="J70" s="84"/>
      <c r="K70" s="84"/>
      <c r="L70" s="64"/>
      <c r="M70" s="67">
        <f>SUM(K70:L70)</f>
        <v>0</v>
      </c>
      <c r="N70" s="87"/>
      <c r="O70" s="9"/>
      <c r="P70" s="63"/>
      <c r="Q70" s="45"/>
      <c r="R70" s="45"/>
    </row>
    <row r="71" spans="1:18" ht="12.75">
      <c r="A71" s="9"/>
      <c r="B71" s="9"/>
      <c r="C71" s="9"/>
      <c r="D71" s="43"/>
      <c r="E71" s="9"/>
      <c r="F71" s="9"/>
      <c r="G71" s="9"/>
      <c r="H71" s="9" t="s">
        <v>149</v>
      </c>
      <c r="I71" s="64">
        <f>SUM(I67:I70)</f>
        <v>1297</v>
      </c>
      <c r="J71" s="64">
        <f>SUM(J67:J70)</f>
        <v>0</v>
      </c>
      <c r="K71" s="64">
        <f>SUM(K67:K70)</f>
        <v>1297</v>
      </c>
      <c r="L71" s="64">
        <f>SUM(L67:L70)</f>
        <v>0</v>
      </c>
      <c r="M71" s="64">
        <f>SUM(M67:M70)</f>
        <v>1297</v>
      </c>
      <c r="N71" s="87">
        <f>SUM(N64:N70)</f>
        <v>5834</v>
      </c>
      <c r="O71" s="88">
        <f>SUM(O64:O70)</f>
        <v>0</v>
      </c>
      <c r="P71" s="88">
        <f>SUM(P64:P70)</f>
        <v>5834</v>
      </c>
      <c r="Q71" s="88">
        <f>SUM(Q64:Q70)</f>
        <v>0</v>
      </c>
      <c r="R71" s="64">
        <f>SUM(R64:R70)</f>
        <v>5834</v>
      </c>
    </row>
    <row r="72" spans="1:18" ht="12.75">
      <c r="A72" s="9"/>
      <c r="B72" s="9"/>
      <c r="C72" s="9"/>
      <c r="D72" s="43"/>
      <c r="E72" s="9"/>
      <c r="F72" s="9"/>
      <c r="G72" s="9"/>
      <c r="H72" s="9"/>
      <c r="I72" s="64"/>
      <c r="J72" s="84"/>
      <c r="K72" s="84"/>
      <c r="L72" s="64"/>
      <c r="M72" s="64"/>
      <c r="N72" s="87"/>
      <c r="O72" s="9"/>
      <c r="P72" s="63"/>
      <c r="Q72" s="45"/>
      <c r="R72" s="45"/>
    </row>
    <row r="73" spans="1:18" ht="12.75">
      <c r="A73" s="9"/>
      <c r="B73" s="9">
        <v>8</v>
      </c>
      <c r="C73" s="9"/>
      <c r="D73" s="43"/>
      <c r="E73" s="9"/>
      <c r="F73" s="175" t="s">
        <v>214</v>
      </c>
      <c r="G73" s="176"/>
      <c r="H73" s="177"/>
      <c r="I73" s="64"/>
      <c r="J73" s="84"/>
      <c r="K73" s="84"/>
      <c r="L73" s="64"/>
      <c r="M73" s="64"/>
      <c r="N73" s="87"/>
      <c r="O73" s="9"/>
      <c r="P73" s="63"/>
      <c r="Q73" s="45"/>
      <c r="R73" s="45"/>
    </row>
    <row r="74" spans="1:18" ht="12.75">
      <c r="A74" s="9"/>
      <c r="B74" s="9"/>
      <c r="C74" s="44" t="s">
        <v>16</v>
      </c>
      <c r="D74" s="43"/>
      <c r="E74" s="9"/>
      <c r="F74" s="9"/>
      <c r="G74" s="175" t="s">
        <v>17</v>
      </c>
      <c r="H74" s="177"/>
      <c r="I74" s="64"/>
      <c r="J74" s="84"/>
      <c r="K74" s="84"/>
      <c r="L74" s="64"/>
      <c r="M74" s="64"/>
      <c r="N74" s="87"/>
      <c r="O74" s="9"/>
      <c r="P74" s="63"/>
      <c r="Q74" s="45"/>
      <c r="R74" s="45"/>
    </row>
    <row r="75" spans="1:18" ht="12.75">
      <c r="A75" s="9"/>
      <c r="B75" s="9"/>
      <c r="C75" s="9"/>
      <c r="D75" s="48">
        <v>1</v>
      </c>
      <c r="E75" s="9"/>
      <c r="F75" s="9"/>
      <c r="G75" s="9"/>
      <c r="H75" s="9" t="s">
        <v>18</v>
      </c>
      <c r="I75" s="64"/>
      <c r="J75" s="84"/>
      <c r="K75" s="84"/>
      <c r="L75" s="64"/>
      <c r="M75" s="64"/>
      <c r="N75" s="87"/>
      <c r="O75" s="9"/>
      <c r="P75" s="63"/>
      <c r="Q75" s="45"/>
      <c r="R75" s="45"/>
    </row>
    <row r="76" spans="1:18" ht="12.75">
      <c r="A76" s="9"/>
      <c r="B76" s="9"/>
      <c r="C76" s="9"/>
      <c r="D76" s="46" t="s">
        <v>19</v>
      </c>
      <c r="E76" s="45"/>
      <c r="F76" s="45"/>
      <c r="G76" s="45"/>
      <c r="H76" s="45" t="s">
        <v>20</v>
      </c>
      <c r="I76" s="67"/>
      <c r="J76" s="86"/>
      <c r="K76" s="86"/>
      <c r="L76" s="67"/>
      <c r="M76" s="67"/>
      <c r="N76" s="85">
        <v>150</v>
      </c>
      <c r="O76" s="9"/>
      <c r="P76" s="72">
        <f>SUM(N76:O76)</f>
        <v>150</v>
      </c>
      <c r="Q76" s="45"/>
      <c r="R76" s="66">
        <f>SUM(P76:Q76)</f>
        <v>150</v>
      </c>
    </row>
    <row r="77" spans="1:18" ht="12.75">
      <c r="A77" s="9"/>
      <c r="B77" s="45"/>
      <c r="C77" s="45"/>
      <c r="D77" s="46" t="s">
        <v>21</v>
      </c>
      <c r="E77" s="45"/>
      <c r="F77" s="45"/>
      <c r="G77" s="45"/>
      <c r="H77" s="45" t="s">
        <v>22</v>
      </c>
      <c r="I77" s="67"/>
      <c r="J77" s="86"/>
      <c r="K77" s="86"/>
      <c r="L77" s="67"/>
      <c r="M77" s="67"/>
      <c r="N77" s="85">
        <v>30</v>
      </c>
      <c r="O77" s="9"/>
      <c r="P77" s="72">
        <f>SUM(N77:O77)</f>
        <v>30</v>
      </c>
      <c r="Q77" s="45"/>
      <c r="R77" s="66">
        <f>SUM(P77:Q77)</f>
        <v>30</v>
      </c>
    </row>
    <row r="78" spans="1:18" ht="12.75">
      <c r="A78" s="9"/>
      <c r="B78" s="45"/>
      <c r="C78" s="45"/>
      <c r="D78" s="43" t="s">
        <v>57</v>
      </c>
      <c r="E78" s="9"/>
      <c r="F78" s="9"/>
      <c r="G78" s="9"/>
      <c r="H78" s="9" t="s">
        <v>58</v>
      </c>
      <c r="I78" s="67"/>
      <c r="J78" s="86"/>
      <c r="K78" s="86"/>
      <c r="L78" s="67"/>
      <c r="M78" s="67"/>
      <c r="N78" s="85"/>
      <c r="O78" s="9"/>
      <c r="P78" s="63"/>
      <c r="Q78" s="45"/>
      <c r="R78" s="45"/>
    </row>
    <row r="79" spans="1:18" ht="12.75">
      <c r="A79" s="9"/>
      <c r="B79" s="9"/>
      <c r="C79" s="9"/>
      <c r="D79" s="46" t="s">
        <v>59</v>
      </c>
      <c r="E79" s="45"/>
      <c r="F79" s="45"/>
      <c r="G79" s="45"/>
      <c r="H79" s="45" t="s">
        <v>60</v>
      </c>
      <c r="I79" s="67">
        <v>2300</v>
      </c>
      <c r="J79" s="86"/>
      <c r="K79" s="86">
        <f>SUM(I79:J79)</f>
        <v>2300</v>
      </c>
      <c r="L79" s="67"/>
      <c r="M79" s="67">
        <f>SUM(K79:L79)</f>
        <v>2300</v>
      </c>
      <c r="N79" s="85"/>
      <c r="O79" s="9"/>
      <c r="P79" s="63"/>
      <c r="Q79" s="45"/>
      <c r="R79" s="45"/>
    </row>
    <row r="80" spans="1:18" ht="12.75">
      <c r="A80" s="9"/>
      <c r="B80" s="9"/>
      <c r="C80" s="9"/>
      <c r="D80" s="46" t="s">
        <v>61</v>
      </c>
      <c r="E80" s="45"/>
      <c r="F80" s="45"/>
      <c r="G80" s="45"/>
      <c r="H80" s="45" t="s">
        <v>62</v>
      </c>
      <c r="I80" s="67">
        <v>621</v>
      </c>
      <c r="J80" s="86"/>
      <c r="K80" s="86">
        <f>SUM(I80:J80)</f>
        <v>621</v>
      </c>
      <c r="L80" s="67"/>
      <c r="M80" s="67">
        <f>SUM(K80:L80)</f>
        <v>621</v>
      </c>
      <c r="N80" s="85"/>
      <c r="O80" s="9"/>
      <c r="P80" s="63"/>
      <c r="Q80" s="45"/>
      <c r="R80" s="45"/>
    </row>
    <row r="81" spans="1:18" ht="12.75">
      <c r="A81" s="9"/>
      <c r="B81" s="9"/>
      <c r="C81" s="9"/>
      <c r="D81" s="46" t="s">
        <v>63</v>
      </c>
      <c r="E81" s="45"/>
      <c r="F81" s="45"/>
      <c r="G81" s="45"/>
      <c r="H81" s="45" t="s">
        <v>64</v>
      </c>
      <c r="I81" s="67">
        <v>484</v>
      </c>
      <c r="J81" s="86"/>
      <c r="K81" s="86">
        <f>SUM(I81:J81)</f>
        <v>484</v>
      </c>
      <c r="L81" s="67"/>
      <c r="M81" s="67">
        <f>SUM(K81:L81)</f>
        <v>484</v>
      </c>
      <c r="N81" s="85"/>
      <c r="O81" s="9"/>
      <c r="P81" s="63"/>
      <c r="Q81" s="45"/>
      <c r="R81" s="45"/>
    </row>
    <row r="82" spans="1:18" ht="12.75">
      <c r="A82" s="9"/>
      <c r="B82" s="9"/>
      <c r="C82" s="9"/>
      <c r="D82" s="46" t="s">
        <v>65</v>
      </c>
      <c r="E82" s="45"/>
      <c r="F82" s="45"/>
      <c r="G82" s="45"/>
      <c r="H82" s="45" t="s">
        <v>66</v>
      </c>
      <c r="I82" s="67"/>
      <c r="J82" s="86"/>
      <c r="K82" s="86"/>
      <c r="L82" s="67"/>
      <c r="M82" s="67">
        <f>SUM(K82:L82)</f>
        <v>0</v>
      </c>
      <c r="N82" s="85"/>
      <c r="O82" s="9"/>
      <c r="P82" s="63"/>
      <c r="Q82" s="45"/>
      <c r="R82" s="45"/>
    </row>
    <row r="83" spans="1:18" ht="12.75">
      <c r="A83" s="9"/>
      <c r="B83" s="9"/>
      <c r="C83" s="9"/>
      <c r="D83" s="46"/>
      <c r="E83" s="45"/>
      <c r="F83" s="45"/>
      <c r="G83" s="45"/>
      <c r="H83" s="45"/>
      <c r="I83" s="64"/>
      <c r="J83" s="84"/>
      <c r="K83" s="84"/>
      <c r="L83" s="64"/>
      <c r="M83" s="67">
        <f>SUM(K83:L83)</f>
        <v>0</v>
      </c>
      <c r="N83" s="87"/>
      <c r="O83" s="9"/>
      <c r="P83" s="63"/>
      <c r="Q83" s="45"/>
      <c r="R83" s="45"/>
    </row>
    <row r="84" spans="1:18" ht="12.75">
      <c r="A84" s="9"/>
      <c r="B84" s="9"/>
      <c r="C84" s="9"/>
      <c r="D84" s="43"/>
      <c r="E84" s="9"/>
      <c r="F84" s="9"/>
      <c r="G84" s="9"/>
      <c r="H84" s="9" t="s">
        <v>149</v>
      </c>
      <c r="I84" s="64">
        <f>SUM(I79:I83)</f>
        <v>3405</v>
      </c>
      <c r="J84" s="64">
        <f>SUM(J79:J83)</f>
        <v>0</v>
      </c>
      <c r="K84" s="64">
        <f>SUM(K79:K83)</f>
        <v>3405</v>
      </c>
      <c r="L84" s="64">
        <f>SUM(L79:L83)</f>
        <v>0</v>
      </c>
      <c r="M84" s="64">
        <f>SUM(M79:M83)</f>
        <v>3405</v>
      </c>
      <c r="N84" s="87">
        <f>SUM(N76:N83)</f>
        <v>180</v>
      </c>
      <c r="O84" s="88">
        <f>SUM(O76:O83)</f>
        <v>0</v>
      </c>
      <c r="P84" s="88">
        <f>SUM(P76:P83)</f>
        <v>180</v>
      </c>
      <c r="Q84" s="88">
        <f>SUM(Q76:Q83)</f>
        <v>0</v>
      </c>
      <c r="R84" s="64">
        <f>SUM(R76:R83)</f>
        <v>180</v>
      </c>
    </row>
    <row r="85" spans="1:18" ht="12.75">
      <c r="A85" s="9"/>
      <c r="B85" s="9"/>
      <c r="C85" s="9"/>
      <c r="D85" s="43"/>
      <c r="E85" s="9"/>
      <c r="F85" s="9"/>
      <c r="G85" s="9"/>
      <c r="H85" s="9"/>
      <c r="I85" s="64"/>
      <c r="J85" s="84"/>
      <c r="K85" s="84"/>
      <c r="L85" s="64"/>
      <c r="M85" s="64"/>
      <c r="N85" s="87"/>
      <c r="O85" s="9"/>
      <c r="P85" s="63"/>
      <c r="Q85" s="45"/>
      <c r="R85" s="45"/>
    </row>
    <row r="86" spans="1:18" ht="12.75">
      <c r="A86" s="9"/>
      <c r="B86" s="9">
        <v>9</v>
      </c>
      <c r="C86" s="9"/>
      <c r="D86" s="43"/>
      <c r="E86" s="9"/>
      <c r="F86" s="175" t="s">
        <v>215</v>
      </c>
      <c r="G86" s="176"/>
      <c r="H86" s="177"/>
      <c r="I86" s="64"/>
      <c r="J86" s="84"/>
      <c r="K86" s="84"/>
      <c r="L86" s="64"/>
      <c r="M86" s="64"/>
      <c r="N86" s="87"/>
      <c r="O86" s="9"/>
      <c r="P86" s="63"/>
      <c r="Q86" s="45"/>
      <c r="R86" s="45"/>
    </row>
    <row r="87" spans="1:18" ht="12.75">
      <c r="A87" s="9"/>
      <c r="B87" s="9"/>
      <c r="C87" s="44" t="s">
        <v>16</v>
      </c>
      <c r="D87" s="43"/>
      <c r="E87" s="9"/>
      <c r="F87" s="9"/>
      <c r="G87" s="175" t="s">
        <v>17</v>
      </c>
      <c r="H87" s="177"/>
      <c r="I87" s="64"/>
      <c r="J87" s="84"/>
      <c r="K87" s="84"/>
      <c r="L87" s="64"/>
      <c r="M87" s="64"/>
      <c r="N87" s="87"/>
      <c r="O87" s="9"/>
      <c r="P87" s="63"/>
      <c r="Q87" s="45"/>
      <c r="R87" s="45"/>
    </row>
    <row r="88" spans="1:18" ht="12.75">
      <c r="A88" s="9"/>
      <c r="B88" s="9"/>
      <c r="C88" s="9"/>
      <c r="D88" s="48">
        <v>1</v>
      </c>
      <c r="E88" s="9"/>
      <c r="F88" s="9"/>
      <c r="G88" s="9"/>
      <c r="H88" s="9" t="s">
        <v>18</v>
      </c>
      <c r="I88" s="64"/>
      <c r="J88" s="84"/>
      <c r="K88" s="84"/>
      <c r="L88" s="64"/>
      <c r="M88" s="64"/>
      <c r="N88" s="87"/>
      <c r="O88" s="9"/>
      <c r="P88" s="63"/>
      <c r="Q88" s="45"/>
      <c r="R88" s="45"/>
    </row>
    <row r="89" spans="1:18" ht="12.75">
      <c r="A89" s="9"/>
      <c r="B89" s="9"/>
      <c r="C89" s="9"/>
      <c r="D89" s="46" t="s">
        <v>19</v>
      </c>
      <c r="E89" s="45"/>
      <c r="F89" s="45"/>
      <c r="G89" s="45"/>
      <c r="H89" s="45" t="s">
        <v>20</v>
      </c>
      <c r="I89" s="67"/>
      <c r="J89" s="86"/>
      <c r="K89" s="86"/>
      <c r="L89" s="67"/>
      <c r="M89" s="67"/>
      <c r="N89" s="85">
        <v>2266</v>
      </c>
      <c r="O89" s="9"/>
      <c r="P89" s="72">
        <f>SUM(N89:O89)</f>
        <v>2266</v>
      </c>
      <c r="Q89" s="45"/>
      <c r="R89" s="66">
        <f>SUM(P89:Q89)</f>
        <v>2266</v>
      </c>
    </row>
    <row r="90" spans="1:18" ht="12.75">
      <c r="A90" s="9"/>
      <c r="B90" s="45"/>
      <c r="C90" s="45"/>
      <c r="D90" s="46" t="s">
        <v>21</v>
      </c>
      <c r="E90" s="45"/>
      <c r="F90" s="45"/>
      <c r="G90" s="45"/>
      <c r="H90" s="45" t="s">
        <v>22</v>
      </c>
      <c r="I90" s="67"/>
      <c r="J90" s="86"/>
      <c r="K90" s="86"/>
      <c r="L90" s="67"/>
      <c r="M90" s="67"/>
      <c r="N90" s="85">
        <v>486</v>
      </c>
      <c r="O90" s="9"/>
      <c r="P90" s="72">
        <f>SUM(N90:O90)</f>
        <v>486</v>
      </c>
      <c r="Q90" s="45"/>
      <c r="R90" s="66">
        <f>SUM(P90:Q90)</f>
        <v>486</v>
      </c>
    </row>
    <row r="91" spans="1:18" ht="12.75">
      <c r="A91" s="9"/>
      <c r="B91" s="45"/>
      <c r="C91" s="45"/>
      <c r="D91" s="46" t="s">
        <v>97</v>
      </c>
      <c r="E91" s="45"/>
      <c r="F91" s="45"/>
      <c r="G91" s="45"/>
      <c r="H91" s="45" t="s">
        <v>216</v>
      </c>
      <c r="I91" s="67"/>
      <c r="J91" s="86"/>
      <c r="K91" s="86"/>
      <c r="L91" s="67"/>
      <c r="M91" s="67"/>
      <c r="N91" s="85">
        <v>914</v>
      </c>
      <c r="O91" s="9"/>
      <c r="P91" s="72">
        <f>SUM(N91:O91)</f>
        <v>914</v>
      </c>
      <c r="Q91" s="45"/>
      <c r="R91" s="66">
        <f>SUM(P91:Q91)</f>
        <v>914</v>
      </c>
    </row>
    <row r="92" spans="1:18" ht="12.75">
      <c r="A92" s="9"/>
      <c r="B92" s="45"/>
      <c r="C92" s="45"/>
      <c r="D92" s="43" t="s">
        <v>57</v>
      </c>
      <c r="E92" s="9"/>
      <c r="F92" s="9"/>
      <c r="G92" s="9"/>
      <c r="H92" s="9" t="s">
        <v>58</v>
      </c>
      <c r="I92" s="67"/>
      <c r="J92" s="86"/>
      <c r="K92" s="86"/>
      <c r="L92" s="67"/>
      <c r="M92" s="67"/>
      <c r="N92" s="85"/>
      <c r="O92" s="9"/>
      <c r="P92" s="63"/>
      <c r="Q92" s="45"/>
      <c r="R92" s="45"/>
    </row>
    <row r="93" spans="1:18" ht="12.75">
      <c r="A93" s="9"/>
      <c r="B93" s="9"/>
      <c r="C93" s="9"/>
      <c r="D93" s="46" t="s">
        <v>59</v>
      </c>
      <c r="E93" s="45"/>
      <c r="F93" s="45"/>
      <c r="G93" s="45"/>
      <c r="H93" s="45" t="s">
        <v>60</v>
      </c>
      <c r="I93" s="67">
        <v>720</v>
      </c>
      <c r="J93" s="86"/>
      <c r="K93" s="86">
        <f>SUM(I93:J93)</f>
        <v>720</v>
      </c>
      <c r="L93" s="67"/>
      <c r="M93" s="67">
        <f>SUM(K93:L93)</f>
        <v>720</v>
      </c>
      <c r="N93" s="85"/>
      <c r="O93" s="9"/>
      <c r="P93" s="63"/>
      <c r="Q93" s="45"/>
      <c r="R93" s="45"/>
    </row>
    <row r="94" spans="1:18" ht="12.75">
      <c r="A94" s="9"/>
      <c r="B94" s="9"/>
      <c r="C94" s="9"/>
      <c r="D94" s="46" t="s">
        <v>61</v>
      </c>
      <c r="E94" s="45"/>
      <c r="F94" s="45"/>
      <c r="G94" s="45"/>
      <c r="H94" s="45" t="s">
        <v>62</v>
      </c>
      <c r="I94" s="67">
        <v>194</v>
      </c>
      <c r="J94" s="86"/>
      <c r="K94" s="86">
        <f>SUM(I94:J94)</f>
        <v>194</v>
      </c>
      <c r="L94" s="67"/>
      <c r="M94" s="67">
        <f>SUM(K94:L94)</f>
        <v>194</v>
      </c>
      <c r="N94" s="85"/>
      <c r="O94" s="9"/>
      <c r="P94" s="63"/>
      <c r="Q94" s="45"/>
      <c r="R94" s="45"/>
    </row>
    <row r="95" spans="1:18" ht="12.75">
      <c r="A95" s="9"/>
      <c r="B95" s="9"/>
      <c r="C95" s="9"/>
      <c r="D95" s="46" t="s">
        <v>63</v>
      </c>
      <c r="E95" s="45"/>
      <c r="F95" s="45"/>
      <c r="G95" s="45"/>
      <c r="H95" s="45" t="s">
        <v>64</v>
      </c>
      <c r="I95" s="67">
        <v>1451</v>
      </c>
      <c r="J95" s="86"/>
      <c r="K95" s="86">
        <f>SUM(I95:J95)</f>
        <v>1451</v>
      </c>
      <c r="L95" s="67"/>
      <c r="M95" s="67">
        <f>SUM(K95:L95)</f>
        <v>1451</v>
      </c>
      <c r="N95" s="85"/>
      <c r="O95" s="9"/>
      <c r="P95" s="63"/>
      <c r="Q95" s="45"/>
      <c r="R95" s="45"/>
    </row>
    <row r="96" spans="1:18" ht="12.75">
      <c r="A96" s="9"/>
      <c r="B96" s="9"/>
      <c r="C96" s="9"/>
      <c r="D96" s="46" t="s">
        <v>65</v>
      </c>
      <c r="E96" s="45"/>
      <c r="F96" s="45"/>
      <c r="G96" s="45"/>
      <c r="H96" s="45" t="s">
        <v>66</v>
      </c>
      <c r="I96" s="67"/>
      <c r="J96" s="86"/>
      <c r="K96" s="86"/>
      <c r="L96" s="67"/>
      <c r="M96" s="67">
        <f>SUM(K96:L96)</f>
        <v>0</v>
      </c>
      <c r="N96" s="85"/>
      <c r="O96" s="9"/>
      <c r="P96" s="63"/>
      <c r="Q96" s="45"/>
      <c r="R96" s="45"/>
    </row>
    <row r="97" spans="1:18" ht="12.75">
      <c r="A97" s="9"/>
      <c r="B97" s="9"/>
      <c r="C97" s="9"/>
      <c r="D97" s="46"/>
      <c r="E97" s="45"/>
      <c r="F97" s="45"/>
      <c r="G97" s="45"/>
      <c r="H97" s="45"/>
      <c r="I97" s="64"/>
      <c r="J97" s="84"/>
      <c r="K97" s="84"/>
      <c r="L97" s="64"/>
      <c r="M97" s="67">
        <f>SUM(K97:L97)</f>
        <v>0</v>
      </c>
      <c r="N97" s="87"/>
      <c r="O97" s="9"/>
      <c r="P97" s="63"/>
      <c r="Q97" s="45"/>
      <c r="R97" s="45"/>
    </row>
    <row r="98" spans="1:18" ht="12.75">
      <c r="A98" s="9"/>
      <c r="B98" s="9"/>
      <c r="C98" s="9"/>
      <c r="D98" s="43"/>
      <c r="E98" s="9"/>
      <c r="F98" s="9"/>
      <c r="G98" s="9"/>
      <c r="H98" s="9" t="s">
        <v>149</v>
      </c>
      <c r="I98" s="64">
        <f>SUM(I93:I97)</f>
        <v>2365</v>
      </c>
      <c r="J98" s="64">
        <f>SUM(J93:J97)</f>
        <v>0</v>
      </c>
      <c r="K98" s="64">
        <f>SUM(K93:K97)</f>
        <v>2365</v>
      </c>
      <c r="L98" s="64">
        <f>SUM(L93:L97)</f>
        <v>0</v>
      </c>
      <c r="M98" s="64">
        <f>SUM(M93:M97)</f>
        <v>2365</v>
      </c>
      <c r="N98" s="87">
        <f>SUM(N89:N97)</f>
        <v>3666</v>
      </c>
      <c r="O98" s="88">
        <f>SUM(O89:O97)</f>
        <v>0</v>
      </c>
      <c r="P98" s="88">
        <f>SUM(P89:P97)</f>
        <v>3666</v>
      </c>
      <c r="Q98" s="88">
        <f>SUM(Q89:Q97)</f>
        <v>0</v>
      </c>
      <c r="R98" s="88">
        <f>SUM(R89:R97)</f>
        <v>3666</v>
      </c>
    </row>
    <row r="99" spans="1:18" ht="12.75">
      <c r="A99" s="9"/>
      <c r="B99" s="9"/>
      <c r="C99" s="9"/>
      <c r="D99" s="43"/>
      <c r="E99" s="9"/>
      <c r="F99" s="9"/>
      <c r="G99" s="9"/>
      <c r="H99" s="9"/>
      <c r="I99" s="64"/>
      <c r="J99" s="84"/>
      <c r="K99" s="84"/>
      <c r="L99" s="64"/>
      <c r="M99" s="64"/>
      <c r="N99" s="87"/>
      <c r="O99" s="9"/>
      <c r="P99" s="63"/>
      <c r="Q99" s="45"/>
      <c r="R99" s="45"/>
    </row>
    <row r="100" spans="1:18" ht="12.75">
      <c r="A100" s="45"/>
      <c r="B100" s="45"/>
      <c r="C100" s="45"/>
      <c r="D100" s="46"/>
      <c r="E100" s="45"/>
      <c r="F100" s="45"/>
      <c r="G100" s="45"/>
      <c r="H100" s="9" t="s">
        <v>193</v>
      </c>
      <c r="I100" s="125">
        <f>SUM(I19+I27+I35+I51+I59+I71+I84+I98+I42)</f>
        <v>42783</v>
      </c>
      <c r="J100" s="125">
        <f>SUM(J19+J27+J35+J51+J59+J71+J84+J98+J42)</f>
        <v>255</v>
      </c>
      <c r="K100" s="125">
        <f>SUM(K19+K27+K35+K51+K59+K71+K84+K98+K42)</f>
        <v>43038</v>
      </c>
      <c r="L100" s="125">
        <f>SUM(L19+L27+L35+L51+L59+L71+L84+L98+L42)</f>
        <v>0</v>
      </c>
      <c r="M100" s="125">
        <f>SUM(M19+M27+M35+M51+M59+M71+M84+M98+M42)</f>
        <v>43038</v>
      </c>
      <c r="N100" s="132"/>
      <c r="O100" s="45"/>
      <c r="P100" s="65"/>
      <c r="Q100" s="45"/>
      <c r="R100" s="45"/>
    </row>
    <row r="101" spans="1:18" ht="12.75">
      <c r="A101" s="45"/>
      <c r="B101" s="45"/>
      <c r="C101" s="45"/>
      <c r="D101" s="46"/>
      <c r="E101" s="45"/>
      <c r="F101" s="45"/>
      <c r="G101" s="45"/>
      <c r="H101" s="9" t="s">
        <v>194</v>
      </c>
      <c r="I101" s="162"/>
      <c r="J101" s="163"/>
      <c r="K101" s="163"/>
      <c r="L101" s="119"/>
      <c r="M101" s="119"/>
      <c r="N101" s="132">
        <f>SUM(N19+N27+N35+N42+N51+N59+N71+N84+N98)</f>
        <v>42783</v>
      </c>
      <c r="O101" s="132">
        <f>SUM(O19+O27+O35+O42+O51+O59+O71+O84+O98)</f>
        <v>255</v>
      </c>
      <c r="P101" s="132">
        <f>SUM(P19+P27+P35+P42+P51+P59+P71+P84+P98)</f>
        <v>43038</v>
      </c>
      <c r="Q101" s="132">
        <f>SUM(Q19+Q27+Q35+Q42+Q51+Q59+Q71+Q84+Q98)</f>
        <v>0</v>
      </c>
      <c r="R101" s="132">
        <f>SUM(R19+R27+R35+R42+R51+R59+R71+R84+R98)</f>
        <v>43038</v>
      </c>
    </row>
    <row r="102" spans="1:18" ht="12.75">
      <c r="A102" s="45"/>
      <c r="B102" s="45"/>
      <c r="C102" s="45"/>
      <c r="D102" s="46"/>
      <c r="E102" s="45"/>
      <c r="F102" s="45"/>
      <c r="G102" s="45"/>
      <c r="H102" s="9" t="s">
        <v>119</v>
      </c>
      <c r="I102" s="91">
        <v>12</v>
      </c>
      <c r="J102" s="91"/>
      <c r="K102" s="91">
        <f>SUM(I102:J102)</f>
        <v>12</v>
      </c>
      <c r="L102" s="164"/>
      <c r="M102" s="164">
        <f>SUM(K102:L102)</f>
        <v>12</v>
      </c>
      <c r="N102" s="164"/>
      <c r="O102" s="45"/>
      <c r="P102" s="65"/>
      <c r="Q102" s="45"/>
      <c r="R102" s="45"/>
    </row>
    <row r="103" spans="1:18" ht="12.75">
      <c r="A103" s="45"/>
      <c r="B103" s="45"/>
      <c r="C103" s="45"/>
      <c r="D103" s="46"/>
      <c r="E103" s="45"/>
      <c r="F103" s="45"/>
      <c r="G103" s="45"/>
      <c r="H103" s="9"/>
      <c r="I103" s="210"/>
      <c r="J103" s="211"/>
      <c r="K103" s="211"/>
      <c r="L103" s="211"/>
      <c r="M103" s="211"/>
      <c r="N103" s="211"/>
      <c r="O103" s="45"/>
      <c r="P103" s="65"/>
      <c r="Q103" s="45"/>
      <c r="R103" s="45"/>
    </row>
  </sheetData>
  <sheetProtection/>
  <mergeCells count="36">
    <mergeCell ref="A1:H1"/>
    <mergeCell ref="I1:N1"/>
    <mergeCell ref="A2:H2"/>
    <mergeCell ref="I3:N3"/>
    <mergeCell ref="A4:H4"/>
    <mergeCell ref="I4:N4"/>
    <mergeCell ref="A5:A6"/>
    <mergeCell ref="B5:B6"/>
    <mergeCell ref="C5:C6"/>
    <mergeCell ref="D5:D6"/>
    <mergeCell ref="E5:E6"/>
    <mergeCell ref="F5:F6"/>
    <mergeCell ref="G5:G6"/>
    <mergeCell ref="H5:H6"/>
    <mergeCell ref="E7:N7"/>
    <mergeCell ref="F8:N8"/>
    <mergeCell ref="I5:M5"/>
    <mergeCell ref="N5:R5"/>
    <mergeCell ref="G9:H9"/>
    <mergeCell ref="F21:N21"/>
    <mergeCell ref="G22:H22"/>
    <mergeCell ref="F29:N29"/>
    <mergeCell ref="G30:H30"/>
    <mergeCell ref="F37:N37"/>
    <mergeCell ref="G38:H38"/>
    <mergeCell ref="F44:N44"/>
    <mergeCell ref="G45:H45"/>
    <mergeCell ref="F53:N53"/>
    <mergeCell ref="G54:H54"/>
    <mergeCell ref="F61:H61"/>
    <mergeCell ref="G87:H87"/>
    <mergeCell ref="I103:N103"/>
    <mergeCell ref="G62:H62"/>
    <mergeCell ref="F73:H73"/>
    <mergeCell ref="G74:H74"/>
    <mergeCell ref="F86:H8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0">
      <selection activeCell="M11" sqref="M11"/>
    </sheetView>
  </sheetViews>
  <sheetFormatPr defaultColWidth="9.140625" defaultRowHeight="12.75"/>
  <cols>
    <col min="1" max="1" width="22.57421875" style="0" customWidth="1"/>
    <col min="2" max="2" width="8.00390625" style="1" customWidth="1"/>
    <col min="3" max="3" width="7.28125" style="1" customWidth="1"/>
    <col min="4" max="4" width="8.00390625" style="1" customWidth="1"/>
    <col min="5" max="6" width="7.421875" style="1" customWidth="1"/>
    <col min="7" max="7" width="8.00390625" style="1" customWidth="1"/>
    <col min="8" max="8" width="8.421875" style="1" customWidth="1"/>
    <col min="9" max="9" width="8.7109375" style="1" customWidth="1"/>
    <col min="10" max="10" width="9.00390625" style="1" customWidth="1"/>
    <col min="11" max="11" width="9.28125" style="1" bestFit="1" customWidth="1"/>
    <col min="12" max="12" width="8.140625" style="1" customWidth="1"/>
    <col min="13" max="13" width="9.421875" style="1" customWidth="1"/>
    <col min="14" max="14" width="9.7109375" style="1" bestFit="1" customWidth="1"/>
  </cols>
  <sheetData>
    <row r="1" spans="1:14" ht="12.75">
      <c r="A1" s="13"/>
      <c r="B1" s="14"/>
      <c r="C1" s="14"/>
      <c r="D1" s="216" t="s">
        <v>217</v>
      </c>
      <c r="E1" s="216"/>
      <c r="F1" s="216"/>
      <c r="G1" s="216"/>
      <c r="H1" s="216"/>
      <c r="I1" s="216"/>
      <c r="J1" s="14"/>
      <c r="K1" s="14"/>
      <c r="L1" s="14"/>
      <c r="M1" s="14" t="s">
        <v>218</v>
      </c>
      <c r="N1" s="14"/>
    </row>
    <row r="2" spans="1:14" ht="13.5" thickBot="1">
      <c r="A2" s="15" t="s">
        <v>219</v>
      </c>
      <c r="B2" s="16" t="s">
        <v>220</v>
      </c>
      <c r="C2" s="16" t="s">
        <v>221</v>
      </c>
      <c r="D2" s="16" t="s">
        <v>222</v>
      </c>
      <c r="E2" s="16" t="s">
        <v>223</v>
      </c>
      <c r="F2" s="16" t="s">
        <v>224</v>
      </c>
      <c r="G2" s="16" t="s">
        <v>225</v>
      </c>
      <c r="H2" s="16" t="s">
        <v>226</v>
      </c>
      <c r="I2" s="16" t="s">
        <v>227</v>
      </c>
      <c r="J2" s="16" t="s">
        <v>228</v>
      </c>
      <c r="K2" s="16" t="s">
        <v>229</v>
      </c>
      <c r="L2" s="16" t="s">
        <v>230</v>
      </c>
      <c r="M2" s="17" t="s">
        <v>231</v>
      </c>
      <c r="N2" s="18" t="s">
        <v>232</v>
      </c>
    </row>
    <row r="3" spans="1:14" ht="22.5">
      <c r="A3" s="19" t="s">
        <v>233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</row>
    <row r="4" spans="1:14" ht="12.75">
      <c r="A4" s="35" t="s">
        <v>60</v>
      </c>
      <c r="B4" s="36">
        <v>3289</v>
      </c>
      <c r="C4" s="36">
        <v>3290</v>
      </c>
      <c r="D4" s="36">
        <v>3289</v>
      </c>
      <c r="E4" s="36">
        <v>3290</v>
      </c>
      <c r="F4" s="36">
        <v>3289</v>
      </c>
      <c r="G4" s="36">
        <v>3290</v>
      </c>
      <c r="H4" s="36">
        <v>3289</v>
      </c>
      <c r="I4" s="36">
        <v>3290</v>
      </c>
      <c r="J4" s="36">
        <v>3289</v>
      </c>
      <c r="K4" s="36">
        <v>3290</v>
      </c>
      <c r="L4" s="36">
        <v>3290</v>
      </c>
      <c r="M4" s="36">
        <v>3290</v>
      </c>
      <c r="N4" s="37">
        <f>SUM(B4:M4)</f>
        <v>39475</v>
      </c>
    </row>
    <row r="5" spans="1:14" ht="12.75">
      <c r="A5" s="35" t="s">
        <v>234</v>
      </c>
      <c r="B5" s="36">
        <v>785</v>
      </c>
      <c r="C5" s="36">
        <v>785</v>
      </c>
      <c r="D5" s="36">
        <v>785</v>
      </c>
      <c r="E5" s="36">
        <v>785</v>
      </c>
      <c r="F5" s="36">
        <v>785</v>
      </c>
      <c r="G5" s="36">
        <v>785</v>
      </c>
      <c r="H5" s="36">
        <v>785</v>
      </c>
      <c r="I5" s="36">
        <v>785</v>
      </c>
      <c r="J5" s="36">
        <v>785</v>
      </c>
      <c r="K5" s="36">
        <v>785</v>
      </c>
      <c r="L5" s="36">
        <v>785</v>
      </c>
      <c r="M5" s="38">
        <v>785</v>
      </c>
      <c r="N5" s="37">
        <f aca="true" t="shared" si="0" ref="N5:N12">SUM(B5:M5)</f>
        <v>9420</v>
      </c>
    </row>
    <row r="6" spans="1:14" ht="22.5">
      <c r="A6" s="31" t="s">
        <v>235</v>
      </c>
      <c r="B6" s="32">
        <v>4012</v>
      </c>
      <c r="C6" s="32">
        <v>4012</v>
      </c>
      <c r="D6" s="32">
        <v>4013</v>
      </c>
      <c r="E6" s="32">
        <v>4012</v>
      </c>
      <c r="F6" s="32">
        <v>2691</v>
      </c>
      <c r="G6" s="32">
        <v>4013</v>
      </c>
      <c r="H6" s="32">
        <v>4095</v>
      </c>
      <c r="I6" s="32">
        <v>4095</v>
      </c>
      <c r="J6" s="32">
        <v>4095</v>
      </c>
      <c r="K6" s="32">
        <v>4095</v>
      </c>
      <c r="L6" s="32">
        <v>4095</v>
      </c>
      <c r="M6" s="34">
        <v>4096</v>
      </c>
      <c r="N6" s="37">
        <f t="shared" si="0"/>
        <v>47324</v>
      </c>
    </row>
    <row r="7" spans="1:14" ht="12.75">
      <c r="A7" s="31" t="s">
        <v>68</v>
      </c>
      <c r="B7" s="32">
        <v>129</v>
      </c>
      <c r="C7" s="32">
        <v>129</v>
      </c>
      <c r="D7" s="32">
        <v>129</v>
      </c>
      <c r="E7" s="32">
        <v>129</v>
      </c>
      <c r="F7" s="32">
        <v>129</v>
      </c>
      <c r="G7" s="32">
        <v>129</v>
      </c>
      <c r="H7" s="32">
        <v>129</v>
      </c>
      <c r="I7" s="32">
        <v>129</v>
      </c>
      <c r="J7" s="32">
        <v>129</v>
      </c>
      <c r="K7" s="32">
        <v>129</v>
      </c>
      <c r="L7" s="32">
        <v>129</v>
      </c>
      <c r="M7" s="34">
        <v>129</v>
      </c>
      <c r="N7" s="37">
        <f t="shared" si="0"/>
        <v>1548</v>
      </c>
    </row>
    <row r="8" spans="1:14" ht="22.5">
      <c r="A8" s="31" t="s">
        <v>236</v>
      </c>
      <c r="B8" s="32">
        <v>102</v>
      </c>
      <c r="C8" s="32">
        <v>103</v>
      </c>
      <c r="D8" s="32">
        <v>102</v>
      </c>
      <c r="E8" s="32">
        <v>103</v>
      </c>
      <c r="F8" s="32">
        <v>102</v>
      </c>
      <c r="G8" s="32">
        <v>103</v>
      </c>
      <c r="H8" s="32">
        <v>102</v>
      </c>
      <c r="I8" s="32">
        <v>103</v>
      </c>
      <c r="J8" s="32">
        <v>102</v>
      </c>
      <c r="K8" s="32">
        <v>103</v>
      </c>
      <c r="L8" s="32">
        <v>102</v>
      </c>
      <c r="M8" s="34">
        <v>103</v>
      </c>
      <c r="N8" s="37">
        <f t="shared" si="0"/>
        <v>1230</v>
      </c>
    </row>
    <row r="9" spans="1:14" ht="22.5">
      <c r="A9" s="31" t="s">
        <v>237</v>
      </c>
      <c r="B9" s="32"/>
      <c r="C9" s="32"/>
      <c r="D9" s="32">
        <v>24247</v>
      </c>
      <c r="E9" s="32">
        <v>24247</v>
      </c>
      <c r="F9" s="32">
        <v>1321</v>
      </c>
      <c r="G9" s="32">
        <v>32528</v>
      </c>
      <c r="H9" s="32">
        <v>32528</v>
      </c>
      <c r="I9" s="32"/>
      <c r="J9" s="32"/>
      <c r="K9" s="32"/>
      <c r="L9" s="32"/>
      <c r="M9" s="32"/>
      <c r="N9" s="37">
        <f t="shared" si="0"/>
        <v>114871</v>
      </c>
    </row>
    <row r="10" spans="1:14" ht="12.75">
      <c r="A10" s="31" t="s">
        <v>130</v>
      </c>
      <c r="B10" s="32">
        <v>7244</v>
      </c>
      <c r="C10" s="32">
        <v>7244</v>
      </c>
      <c r="D10" s="32">
        <v>7244</v>
      </c>
      <c r="E10" s="32">
        <v>7244</v>
      </c>
      <c r="F10" s="32">
        <v>7244</v>
      </c>
      <c r="G10" s="32">
        <v>7243</v>
      </c>
      <c r="H10" s="32">
        <v>7161</v>
      </c>
      <c r="I10" s="32">
        <v>7161</v>
      </c>
      <c r="J10" s="32">
        <v>7161</v>
      </c>
      <c r="K10" s="32">
        <v>7161</v>
      </c>
      <c r="L10" s="32">
        <v>7161</v>
      </c>
      <c r="M10" s="32">
        <v>7162</v>
      </c>
      <c r="N10" s="37">
        <f t="shared" si="0"/>
        <v>86430</v>
      </c>
    </row>
    <row r="11" spans="1:14" ht="22.5">
      <c r="A11" s="31" t="s">
        <v>238</v>
      </c>
      <c r="B11" s="32">
        <v>3232</v>
      </c>
      <c r="C11" s="32">
        <v>3232</v>
      </c>
      <c r="D11" s="32">
        <v>3232</v>
      </c>
      <c r="E11" s="32">
        <v>3232</v>
      </c>
      <c r="F11" s="32">
        <v>3232</v>
      </c>
      <c r="G11" s="32">
        <v>3232</v>
      </c>
      <c r="H11" s="32">
        <v>3232</v>
      </c>
      <c r="I11" s="32">
        <v>3233</v>
      </c>
      <c r="J11" s="32">
        <v>3232</v>
      </c>
      <c r="K11" s="32">
        <v>3232</v>
      </c>
      <c r="L11" s="32">
        <v>3232</v>
      </c>
      <c r="M11" s="32">
        <v>3232</v>
      </c>
      <c r="N11" s="37">
        <f t="shared" si="0"/>
        <v>38785</v>
      </c>
    </row>
    <row r="12" spans="1:14" ht="23.25" thickBot="1">
      <c r="A12" s="31" t="s">
        <v>239</v>
      </c>
      <c r="B12" s="32">
        <v>5257</v>
      </c>
      <c r="C12" s="32">
        <v>5258</v>
      </c>
      <c r="D12" s="32">
        <v>5258</v>
      </c>
      <c r="E12" s="32">
        <v>5258</v>
      </c>
      <c r="F12" s="32">
        <v>5258</v>
      </c>
      <c r="G12" s="32">
        <v>5258</v>
      </c>
      <c r="H12" s="32">
        <v>5258</v>
      </c>
      <c r="I12" s="32">
        <v>5258</v>
      </c>
      <c r="J12" s="32">
        <v>5258</v>
      </c>
      <c r="K12" s="32">
        <v>5258</v>
      </c>
      <c r="L12" s="32">
        <v>5258</v>
      </c>
      <c r="M12" s="34">
        <v>5257</v>
      </c>
      <c r="N12" s="37">
        <f t="shared" si="0"/>
        <v>63094</v>
      </c>
    </row>
    <row r="13" spans="1:14" ht="13.5" thickTop="1">
      <c r="A13" s="23" t="s">
        <v>143</v>
      </c>
      <c r="B13" s="24">
        <f aca="true" t="shared" si="1" ref="B13:N13">SUM(B4:B12)</f>
        <v>24050</v>
      </c>
      <c r="C13" s="24">
        <f t="shared" si="1"/>
        <v>24053</v>
      </c>
      <c r="D13" s="24">
        <f t="shared" si="1"/>
        <v>48299</v>
      </c>
      <c r="E13" s="24">
        <f t="shared" si="1"/>
        <v>48300</v>
      </c>
      <c r="F13" s="24">
        <f t="shared" si="1"/>
        <v>24051</v>
      </c>
      <c r="G13" s="24">
        <f t="shared" si="1"/>
        <v>56581</v>
      </c>
      <c r="H13" s="24">
        <f t="shared" si="1"/>
        <v>56579</v>
      </c>
      <c r="I13" s="24">
        <f t="shared" si="1"/>
        <v>24054</v>
      </c>
      <c r="J13" s="24">
        <f t="shared" si="1"/>
        <v>24051</v>
      </c>
      <c r="K13" s="24">
        <f t="shared" si="1"/>
        <v>24053</v>
      </c>
      <c r="L13" s="24">
        <f t="shared" si="1"/>
        <v>24052</v>
      </c>
      <c r="M13" s="24">
        <f t="shared" si="1"/>
        <v>24054</v>
      </c>
      <c r="N13" s="24">
        <f t="shared" si="1"/>
        <v>402177</v>
      </c>
    </row>
    <row r="14" spans="1:14" ht="12.75">
      <c r="A14" s="2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 thickBot="1">
      <c r="A15" s="15" t="s">
        <v>219</v>
      </c>
      <c r="B15" s="16" t="s">
        <v>220</v>
      </c>
      <c r="C15" s="16" t="s">
        <v>221</v>
      </c>
      <c r="D15" s="16" t="s">
        <v>222</v>
      </c>
      <c r="E15" s="16" t="s">
        <v>223</v>
      </c>
      <c r="F15" s="16" t="s">
        <v>224</v>
      </c>
      <c r="G15" s="16" t="s">
        <v>225</v>
      </c>
      <c r="H15" s="16" t="s">
        <v>226</v>
      </c>
      <c r="I15" s="16" t="s">
        <v>227</v>
      </c>
      <c r="J15" s="16" t="s">
        <v>228</v>
      </c>
      <c r="K15" s="16" t="s">
        <v>229</v>
      </c>
      <c r="L15" s="16" t="s">
        <v>230</v>
      </c>
      <c r="M15" s="17" t="s">
        <v>231</v>
      </c>
      <c r="N15" s="18" t="s">
        <v>232</v>
      </c>
    </row>
    <row r="16" spans="1:14" ht="22.5">
      <c r="A16" s="19" t="s">
        <v>233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1:14" ht="12.75">
      <c r="A17" s="31" t="s">
        <v>240</v>
      </c>
      <c r="B17" s="32">
        <v>2563</v>
      </c>
      <c r="C17" s="32">
        <v>2564</v>
      </c>
      <c r="D17" s="32">
        <v>2563</v>
      </c>
      <c r="E17" s="32">
        <v>2564</v>
      </c>
      <c r="F17" s="32">
        <v>2563</v>
      </c>
      <c r="G17" s="32">
        <v>2564</v>
      </c>
      <c r="H17" s="32">
        <v>2563</v>
      </c>
      <c r="I17" s="32">
        <v>2564</v>
      </c>
      <c r="J17" s="32">
        <v>2563</v>
      </c>
      <c r="K17" s="32">
        <v>2564</v>
      </c>
      <c r="L17" s="32">
        <v>2563</v>
      </c>
      <c r="M17" s="32">
        <v>2564</v>
      </c>
      <c r="N17" s="33">
        <f>SUM(B17:M17)</f>
        <v>30762</v>
      </c>
    </row>
    <row r="18" spans="1:14" ht="12.75">
      <c r="A18" s="31" t="s">
        <v>241</v>
      </c>
      <c r="B18" s="32">
        <v>3307</v>
      </c>
      <c r="C18" s="32">
        <v>3307</v>
      </c>
      <c r="D18" s="32">
        <v>3307</v>
      </c>
      <c r="E18" s="32">
        <v>3307</v>
      </c>
      <c r="F18" s="32">
        <v>3307</v>
      </c>
      <c r="G18" s="32">
        <v>3307</v>
      </c>
      <c r="H18" s="32">
        <v>3307</v>
      </c>
      <c r="I18" s="32">
        <v>3307</v>
      </c>
      <c r="J18" s="32">
        <v>3308</v>
      </c>
      <c r="K18" s="32">
        <v>3307</v>
      </c>
      <c r="L18" s="32">
        <v>3307</v>
      </c>
      <c r="M18" s="34">
        <v>3307</v>
      </c>
      <c r="N18" s="33">
        <f aca="true" t="shared" si="2" ref="N18:N25">SUM(B18:M18)</f>
        <v>39685</v>
      </c>
    </row>
    <row r="19" spans="1:14" ht="22.5">
      <c r="A19" s="31" t="s">
        <v>242</v>
      </c>
      <c r="B19" s="32">
        <v>4808</v>
      </c>
      <c r="C19" s="32">
        <v>4809</v>
      </c>
      <c r="D19" s="32">
        <v>4808</v>
      </c>
      <c r="E19" s="32">
        <v>4809</v>
      </c>
      <c r="F19" s="32">
        <v>4808</v>
      </c>
      <c r="G19" s="32">
        <v>4809</v>
      </c>
      <c r="H19" s="32">
        <v>4808</v>
      </c>
      <c r="I19" s="32">
        <v>4809</v>
      </c>
      <c r="J19" s="32">
        <v>4808</v>
      </c>
      <c r="K19" s="32">
        <v>4809</v>
      </c>
      <c r="L19" s="32">
        <v>4808</v>
      </c>
      <c r="M19" s="34">
        <v>4808</v>
      </c>
      <c r="N19" s="33">
        <f t="shared" si="2"/>
        <v>57701</v>
      </c>
    </row>
    <row r="20" spans="1:14" ht="22.5">
      <c r="A20" s="31" t="s">
        <v>243</v>
      </c>
      <c r="B20" s="32">
        <v>3324</v>
      </c>
      <c r="C20" s="32">
        <v>3324</v>
      </c>
      <c r="D20" s="32">
        <v>3324</v>
      </c>
      <c r="E20" s="32">
        <v>3324</v>
      </c>
      <c r="F20" s="32">
        <v>3324</v>
      </c>
      <c r="G20" s="32">
        <v>3324</v>
      </c>
      <c r="H20" s="32">
        <v>3324</v>
      </c>
      <c r="I20" s="32">
        <v>3324</v>
      </c>
      <c r="J20" s="32">
        <v>3324</v>
      </c>
      <c r="K20" s="32">
        <v>3324</v>
      </c>
      <c r="L20" s="32">
        <v>3325</v>
      </c>
      <c r="M20" s="34">
        <v>3325</v>
      </c>
      <c r="N20" s="33">
        <f t="shared" si="2"/>
        <v>39890</v>
      </c>
    </row>
    <row r="21" spans="1:14" ht="22.5">
      <c r="A21" s="31" t="s">
        <v>244</v>
      </c>
      <c r="B21" s="32"/>
      <c r="C21" s="32"/>
      <c r="D21" s="32"/>
      <c r="E21" s="32"/>
      <c r="F21" s="32"/>
      <c r="G21" s="32"/>
      <c r="H21" s="32"/>
      <c r="I21" s="32">
        <v>24247</v>
      </c>
      <c r="J21" s="32">
        <v>24247</v>
      </c>
      <c r="K21" s="32">
        <v>27368</v>
      </c>
      <c r="L21" s="32">
        <v>19550</v>
      </c>
      <c r="M21" s="34">
        <v>19549</v>
      </c>
      <c r="N21" s="33">
        <f t="shared" si="2"/>
        <v>114961</v>
      </c>
    </row>
    <row r="22" spans="1:14" ht="22.5">
      <c r="A22" s="31" t="s">
        <v>245</v>
      </c>
      <c r="B22" s="32">
        <v>1050</v>
      </c>
      <c r="C22" s="32">
        <v>1050</v>
      </c>
      <c r="D22" s="32">
        <v>1050</v>
      </c>
      <c r="E22" s="32">
        <v>1050</v>
      </c>
      <c r="F22" s="32">
        <v>1050</v>
      </c>
      <c r="G22" s="32">
        <v>1050</v>
      </c>
      <c r="H22" s="32">
        <v>1049</v>
      </c>
      <c r="I22" s="32">
        <v>1050</v>
      </c>
      <c r="J22" s="32">
        <v>1050</v>
      </c>
      <c r="K22" s="32">
        <v>1050</v>
      </c>
      <c r="L22" s="32">
        <v>1050</v>
      </c>
      <c r="M22" s="32">
        <v>1050</v>
      </c>
      <c r="N22" s="33">
        <f t="shared" si="2"/>
        <v>12599</v>
      </c>
    </row>
    <row r="23" spans="1:14" ht="12.75">
      <c r="A23" s="31" t="s">
        <v>246</v>
      </c>
      <c r="B23" s="32">
        <v>392</v>
      </c>
      <c r="C23" s="32">
        <v>392</v>
      </c>
      <c r="D23" s="32">
        <v>392</v>
      </c>
      <c r="E23" s="32">
        <v>391</v>
      </c>
      <c r="F23" s="32">
        <v>392</v>
      </c>
      <c r="G23" s="32">
        <v>392</v>
      </c>
      <c r="H23" s="32">
        <v>392</v>
      </c>
      <c r="I23" s="32">
        <v>391</v>
      </c>
      <c r="J23" s="32">
        <v>392</v>
      </c>
      <c r="K23" s="32">
        <v>392</v>
      </c>
      <c r="L23" s="32">
        <v>392</v>
      </c>
      <c r="M23" s="34">
        <v>390</v>
      </c>
      <c r="N23" s="33">
        <f t="shared" si="2"/>
        <v>4700</v>
      </c>
    </row>
    <row r="24" spans="1:14" ht="22.5">
      <c r="A24" s="31" t="s">
        <v>247</v>
      </c>
      <c r="B24" s="32">
        <v>3232</v>
      </c>
      <c r="C24" s="32">
        <v>3232</v>
      </c>
      <c r="D24" s="32">
        <v>3232</v>
      </c>
      <c r="E24" s="32">
        <v>3232</v>
      </c>
      <c r="F24" s="32">
        <v>3232</v>
      </c>
      <c r="G24" s="32">
        <v>3232</v>
      </c>
      <c r="H24" s="32">
        <v>3232</v>
      </c>
      <c r="I24" s="32">
        <v>3233</v>
      </c>
      <c r="J24" s="32">
        <v>3232</v>
      </c>
      <c r="K24" s="32">
        <v>3232</v>
      </c>
      <c r="L24" s="32">
        <v>3232</v>
      </c>
      <c r="M24" s="32">
        <v>3232</v>
      </c>
      <c r="N24" s="33">
        <f t="shared" si="2"/>
        <v>38785</v>
      </c>
    </row>
    <row r="25" spans="1:14" ht="23.25" thickBot="1">
      <c r="A25" s="31" t="s">
        <v>248</v>
      </c>
      <c r="B25" s="32">
        <v>5257</v>
      </c>
      <c r="C25" s="32">
        <v>5258</v>
      </c>
      <c r="D25" s="32">
        <v>5258</v>
      </c>
      <c r="E25" s="32">
        <v>5258</v>
      </c>
      <c r="F25" s="32">
        <v>5258</v>
      </c>
      <c r="G25" s="32">
        <v>5258</v>
      </c>
      <c r="H25" s="32">
        <v>5258</v>
      </c>
      <c r="I25" s="32">
        <v>5258</v>
      </c>
      <c r="J25" s="32">
        <v>5258</v>
      </c>
      <c r="K25" s="32">
        <v>5258</v>
      </c>
      <c r="L25" s="32">
        <v>5258</v>
      </c>
      <c r="M25" s="34">
        <v>5257</v>
      </c>
      <c r="N25" s="33">
        <f t="shared" si="2"/>
        <v>63094</v>
      </c>
    </row>
    <row r="26" spans="1:14" ht="13.5" thickTop="1">
      <c r="A26" s="23" t="s">
        <v>143</v>
      </c>
      <c r="B26" s="24">
        <f>SUM(B17:B25)</f>
        <v>23933</v>
      </c>
      <c r="C26" s="24">
        <f aca="true" t="shared" si="3" ref="C26:N26">SUM(C17:C25)</f>
        <v>23936</v>
      </c>
      <c r="D26" s="24">
        <f t="shared" si="3"/>
        <v>23934</v>
      </c>
      <c r="E26" s="24">
        <f t="shared" si="3"/>
        <v>23935</v>
      </c>
      <c r="F26" s="24">
        <f t="shared" si="3"/>
        <v>23934</v>
      </c>
      <c r="G26" s="24">
        <f t="shared" si="3"/>
        <v>23936</v>
      </c>
      <c r="H26" s="24">
        <f t="shared" si="3"/>
        <v>23933</v>
      </c>
      <c r="I26" s="24">
        <f t="shared" si="3"/>
        <v>48183</v>
      </c>
      <c r="J26" s="24">
        <f t="shared" si="3"/>
        <v>48182</v>
      </c>
      <c r="K26" s="24">
        <f t="shared" si="3"/>
        <v>51304</v>
      </c>
      <c r="L26" s="24">
        <f t="shared" si="3"/>
        <v>43485</v>
      </c>
      <c r="M26" s="24">
        <f t="shared" si="3"/>
        <v>43482</v>
      </c>
      <c r="N26" s="24">
        <f t="shared" si="3"/>
        <v>402177</v>
      </c>
    </row>
    <row r="27" spans="2:14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koszonebe</dc:creator>
  <cp:keywords/>
  <dc:description/>
  <cp:lastModifiedBy>I</cp:lastModifiedBy>
  <cp:lastPrinted>2013-07-03T09:44:09Z</cp:lastPrinted>
  <dcterms:created xsi:type="dcterms:W3CDTF">2013-05-30T07:48:18Z</dcterms:created>
  <dcterms:modified xsi:type="dcterms:W3CDTF">2013-07-03T09:44:43Z</dcterms:modified>
  <cp:category/>
  <cp:version/>
  <cp:contentType/>
  <cp:contentStatus/>
</cp:coreProperties>
</file>